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268017D5-9344-48E6-B309-035E0030205D}" xr6:coauthVersionLast="46" xr6:coauthVersionMax="46" xr10:uidLastSave="{00000000-0000-0000-0000-000000000000}"/>
  <bookViews>
    <workbookView xWindow="-120" yWindow="-120" windowWidth="29040" windowHeight="15840" tabRatio="957" xr2:uid="{00000000-000D-0000-FFFF-FFFF00000000}"/>
  </bookViews>
  <sheets>
    <sheet name="свод по МП 2020" sheetId="10" r:id="rId1"/>
  </sheets>
  <calcPr calcId="191029"/>
</workbook>
</file>

<file path=xl/calcChain.xml><?xml version="1.0" encoding="utf-8"?>
<calcChain xmlns="http://schemas.openxmlformats.org/spreadsheetml/2006/main">
  <c r="J203" i="10" l="1"/>
  <c r="I203" i="10" l="1"/>
  <c r="J192" i="10"/>
  <c r="I192" i="10"/>
  <c r="J168" i="10"/>
  <c r="I168" i="10"/>
  <c r="J161" i="10"/>
  <c r="I161" i="10"/>
  <c r="J154" i="10"/>
  <c r="I154" i="10"/>
  <c r="J146" i="10"/>
  <c r="I146" i="10"/>
  <c r="J135" i="10"/>
  <c r="I135" i="10"/>
  <c r="J128" i="10"/>
  <c r="I128" i="10"/>
  <c r="J120" i="10"/>
  <c r="I120" i="10"/>
  <c r="J108" i="10"/>
  <c r="I108" i="10"/>
  <c r="J101" i="10"/>
  <c r="I96" i="10"/>
  <c r="J84" i="10"/>
  <c r="I81" i="10"/>
  <c r="J76" i="10"/>
  <c r="I76" i="10"/>
  <c r="I67" i="10"/>
  <c r="J62" i="10"/>
  <c r="J61" i="10"/>
  <c r="J60" i="10"/>
  <c r="J45" i="10"/>
  <c r="I44" i="10"/>
  <c r="I45" i="10" s="1"/>
  <c r="J33" i="10"/>
  <c r="I33" i="10"/>
  <c r="J20" i="10"/>
  <c r="J18" i="10"/>
  <c r="J17" i="10"/>
  <c r="I23" i="10"/>
  <c r="H13" i="10"/>
  <c r="J7" i="10"/>
  <c r="I7" i="10"/>
  <c r="I101" i="10" l="1"/>
  <c r="I84" i="10"/>
  <c r="J67" i="10"/>
  <c r="I24" i="10"/>
  <c r="J24" i="10"/>
</calcChain>
</file>

<file path=xl/sharedStrings.xml><?xml version="1.0" encoding="utf-8"?>
<sst xmlns="http://schemas.openxmlformats.org/spreadsheetml/2006/main" count="392" uniqueCount="152">
  <si>
    <t>№ п/п</t>
  </si>
  <si>
    <t>Наименование и адрес исполнения мероприятия</t>
  </si>
  <si>
    <t>ед.изм</t>
  </si>
  <si>
    <t>кол-во</t>
  </si>
  <si>
    <t>м2</t>
  </si>
  <si>
    <t>ед</t>
  </si>
  <si>
    <t>%</t>
  </si>
  <si>
    <t>ед. изм</t>
  </si>
  <si>
    <t>Технический надзор</t>
  </si>
  <si>
    <t>м3</t>
  </si>
  <si>
    <t>га</t>
  </si>
  <si>
    <t>Поздравление жителей МО Парголово с юбилейными датами (приобретение конфетной и подарочной продукции, печать открыток)</t>
  </si>
  <si>
    <t>Транспортное обслуживание торжественных и концертных мероприятий для ветеранов</t>
  </si>
  <si>
    <t>Оказание услуг по проведению подготовки и обучения неработающего населения способом защиты и действиям в ЧС</t>
  </si>
  <si>
    <t>Изготовление пособий для проведения подготовки и обучения неработающего населения, способам защиты и действиям в чрезвычайных ситуациях, а также способам защиты от опасностей, возникающих при ведении военных действий или следствие этих действий</t>
  </si>
  <si>
    <t>Изготовление памяток для мигрантов</t>
  </si>
  <si>
    <t>Выполнение работ по обследованию территорий зеленых насаждений для согласования в ГАТИ</t>
  </si>
  <si>
    <t>Памятки призывникам</t>
  </si>
  <si>
    <t>Подарочные наборы для призывников</t>
  </si>
  <si>
    <t>Приобретение дорожных знаков для организации объезда при проведении текущего ремонта дорог</t>
  </si>
  <si>
    <t xml:space="preserve">Выполнение работ по обследованию территории зеленых насаждений для согласования в ГАТИ </t>
  </si>
  <si>
    <t>Уборка проезжей части автомобильных дорог, расположенных в границах МО Парголово</t>
  </si>
  <si>
    <t>Обследование и оказание консультаций по вопросам озеленения, ухода и сохранения зеленых насаждений</t>
  </si>
  <si>
    <t>Обследование детских площадок в соответствии с адресной программой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</si>
  <si>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</si>
  <si>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>Текущий ремонт детского и спортивного игрового оборудования на детских и спортивных площадках согласно адресной программы</t>
  </si>
  <si>
    <t xml:space="preserve">Участие в организации и проведении творческого конкурса "Дети рисуют Победу" для детей и подростков в возрасте от 3 до 7 лет, проживающих на территории МО Парголово, посвященного Дню победы, с торжественным награждением участников и победителей конкурса </t>
  </si>
  <si>
    <t>Изготовление дизайн-макета и печать пакетов п/э с символикой МО Парголово</t>
  </si>
  <si>
    <t xml:space="preserve">Приобретение сигнальных светоотражающих жилетов </t>
  </si>
  <si>
    <t>Изготовление дизайн-макета и печать книг  "Бессмертный полк", составленной по творческим работам жителей МО Парголово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</si>
  <si>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</si>
  <si>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 xml:space="preserve"> Организация и проведение праздничных военно-исторических мероприятий, посвященных Дням воинской славы (День защитника Отечества,  День Бородинской битвы (7 сентября)) </t>
  </si>
  <si>
    <t>м 2</t>
  </si>
  <si>
    <t>Восстановительная стоимость газонов (из проекта)</t>
  </si>
  <si>
    <t>Информационное сопровождение деятельности МО Парголово</t>
  </si>
  <si>
    <t xml:space="preserve">Реконструкция официального сайта МО Парголово и его сопровождение </t>
  </si>
  <si>
    <t>Театрализованное представление для детей и подростков, проживающих на территории МО Парголово на тему о вреде наркотических средств</t>
  </si>
  <si>
    <t>Театрализованное представление для детей и подростков, проживающих на территории МО Парголово на тему: "Профилактика терроризма и экстремизма"</t>
  </si>
  <si>
    <t>Содержание (уборка) детских и спортивных площадок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</si>
  <si>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</si>
  <si>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</si>
  <si>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</si>
  <si>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ед/чел</t>
  </si>
  <si>
    <t>экз</t>
  </si>
  <si>
    <t>Ремонт автомобильных дорог без закрытия движения автотраспорта (ямочный ремонт)</t>
  </si>
  <si>
    <t xml:space="preserve">Изготовление памятных  значков ко Дню Победы  </t>
  </si>
  <si>
    <t>Ремонт проезда по адресу: п. Парголово, ул. Озерная, д. 5 Б</t>
  </si>
  <si>
    <t>Выполнение работ по монтажу ограждения вокруг детской площадки по адресу: п. Парголово, Озерная, д. 5</t>
  </si>
  <si>
    <t>м.пог</t>
  </si>
  <si>
    <t>Юридические услуги</t>
  </si>
  <si>
    <t>Ремонт проездов (ямочный ремонт)</t>
  </si>
  <si>
    <t>Замена песка в песочницах на детских площадках в соответствии с адресной программой</t>
  </si>
  <si>
    <t>Текущий ремонт контейнерных площадок на территории МО Парголово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</si>
  <si>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</si>
  <si>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Посадка летников и многолетников: улица Первого Мая, участок 11, (внутриквартальный сквер севернее д.87, лит. А) </t>
  </si>
  <si>
    <t>Демонтаж новогодни елей</t>
  </si>
  <si>
    <t>Аренда складского помещения для хранения элементов оформления к культурно-массовым мероприятиям</t>
  </si>
  <si>
    <t>Монтаж, демонтаж элементов оформления, посвященных к празднованию Дня победы</t>
  </si>
  <si>
    <t>мес</t>
  </si>
  <si>
    <t>Участие и проведение поздравлений,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</si>
  <si>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 xml:space="preserve"> Приобретение билетов на концерт, посвященный  Дню защитника Отечества</t>
  </si>
  <si>
    <t>Участие в организации и проведении праздничного мероприятия, посвященного Дню медицинского работника
1. Пригородный, ул. 1 Мая, д.107 корп.5,
2-3. Выборгское шоссе, д. 411</t>
  </si>
  <si>
    <t>Дооборудование детского и спортивного игрового оборудования на детских и спортивных площадках согласно адресной программы</t>
  </si>
  <si>
    <t>Обслуживание сайта</t>
  </si>
  <si>
    <t>Посадка летников и многолетников, уход за зелеными насаждениями на территории МО Парголово (п. Парголово, ул. Ломоносова, д. 17; п. Парголово, ул. Ломоносова, д. 5 (Мемориал памяти участников ВОВ)</t>
  </si>
  <si>
    <t>Ремонт здания бани по адресу ул. Полевая, д. 8</t>
  </si>
  <si>
    <t>Участие в организации и проведении праздничного мероприятия, посвященного Дню знаний (приобретение печатной продукции для первоклассников: книги, дипломы; участие в организации уличной праздничной программы для учащихся)
1. ул. Кооперативная, д. 27 (ГБОУ СОШ № 469),
2. Юкковское шоссе, д. 6 корп.2 (ГБОУ СОШ № 471),
3. Выборгское шоссе, д. 369 корп.3 (ГБОУ СОШ № 474),
4. ул. Торфяная, д.25 (ГБОУ СОШ № 475), 
5. ул. Ф. Абрамова, д. 6 (ГБОУ СОШ № 482)</t>
  </si>
  <si>
    <t>6/1050</t>
  </si>
  <si>
    <t>Выполнение проектных работ по установке дорожных знаков по адресу: п. Парголово, проезд от д.60 ул. Ломоносова до д, 369В по Выборгскому шоссе</t>
  </si>
  <si>
    <t xml:space="preserve">Участие в организации и проведении музыкального фестиваля для детей  и подростков "Парад звезд" </t>
  </si>
  <si>
    <t xml:space="preserve"> Установка урн (сквер б/н Парголово, Торфяное, ул. Старожиловская, участок 7, южнее д.2 лит А)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</si>
  <si>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</si>
  <si>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 xml:space="preserve">Ремонт дороги по адресу: п. Парголово, ул. Вологодская от д. 2 до д. 14 </t>
  </si>
  <si>
    <t>Выполнение работ по демантажу контейнерной площадки по адресу: п. Парголово, Осиновая роща, угол Санаторного пер. и Песочного шоссе</t>
  </si>
  <si>
    <t>Проведение публичных мероприятий в формате лекции о предотвращении образования отходов, сортировке отходов и  подготовке к сдаче на переработку:                                                                                                                                                                                                                                                                     1. Нижнее Парголово, ТК "Леруа Мерлен", Выборгское ш., 214-а (с выдачей информационных брошюр)
2. Район у метро Парнас, ТК "Парнас Сити", ул. Михаила Дудина, 6 корпус 1 (с выдачей информационных брошюр)</t>
  </si>
  <si>
    <t xml:space="preserve">Изготовление дизайн-макета, печать и распространение плакатов с информированием населения, проживающего на территориях, оборудованных придомовыми объектами раздельного накопления отходов </t>
  </si>
  <si>
    <t xml:space="preserve">Подключение праздничных украшений к сетям наружного освещения, отключение праздничных украшений от сетей наружного освещения </t>
  </si>
  <si>
    <t>Оплата за использование электроэнергии для световых консолей</t>
  </si>
  <si>
    <t>кВт</t>
  </si>
  <si>
    <t>Организация и проведение экологической игры «Чистые Игры»</t>
  </si>
  <si>
    <t xml:space="preserve">ед </t>
  </si>
  <si>
    <t>час/шт</t>
  </si>
  <si>
    <t>12/1500</t>
  </si>
  <si>
    <t>Ремонт дороги по адресу: п. Парголово, Школьный переулок</t>
  </si>
  <si>
    <t>Выполнение работ по устройству пешеходного перехода по адресу: п. Парголово, ул. Ломоносова от дороги на Каменку к Шуваловскому парку</t>
  </si>
  <si>
    <t>Содержание земляного полотна и системы водоотвода автомобильных дорог (обочины 120407 м2 и кюветы 57734 м2)</t>
  </si>
  <si>
    <t>Согласование УГИБДД и ГКУ ДОДД схем огрганизации дорожного движения, связанных с ремонтом автомобильных дорог</t>
  </si>
  <si>
    <t>Выполнение проектных работ по устройству ИДН по адресу: п.Парголово, ул. Парковая, Березовая аллея, Санаторный пер., Хабаровская, Шишкина и по устройству пешеходного перехода по адресу: п. Парголово, ул. Парковая к Шуваловскому парку</t>
  </si>
  <si>
    <t>Ремонт здания бани (ремонт системы видеонаблюдения) по адресу: п. Парголово, ул. Полевая, д. 8</t>
  </si>
  <si>
    <t>Ремонт проезда по адресу: п. Парголово, ул. Заречная до д.19 к.1</t>
  </si>
  <si>
    <t>Устройство детской площадки по адресу: п. Парголово , ул . Ломоносова у д. 44</t>
  </si>
  <si>
    <t>Устройство детской площадки  по адресу: п. Парголово, ул. Первого Мая между д.д. 87-91</t>
  </si>
  <si>
    <t>Текущий ремонт резинового покрытия на детской площадки по адресу: п. Парголово, ул. Первого Мая д. 95</t>
  </si>
  <si>
    <t>Текущий ремонт резинового покрытия на спортивной площадки  по адресу: п.Парголово,  ул. Первого Мая д. 79</t>
  </si>
  <si>
    <t>Текущий ремонт резинового покрытия на спортивной площадки  по адресу: п. Парголово, ул.Парнасная, д. 1 лит. А</t>
  </si>
  <si>
    <t>Выполнение проектных работ  по организации детской площадки  по адресу: п. Парголово, Тихоокеанская д.17 к. 1</t>
  </si>
  <si>
    <t>Восстановительная стоимость зеленых насаждений (из проектов)</t>
  </si>
  <si>
    <t>Выполнение проектных работ по организации детской площадки по адресу: п. Парголово, ул. Первого Мая д. 107 кор. 1</t>
  </si>
  <si>
    <t>Выполнение проектных работ  по разработке проектно-сметной документации для проведения работ по комплексному благоустройству территории парковой зоны по адресу: п. Парголово, Осиновая Роща, между Апраксинской ул. и Выборгским шоссе</t>
  </si>
  <si>
    <t>Технический надзор работ по благоустройству территории зеленых насаждений общего пользования местного значения (Применительно к п.1)</t>
  </si>
  <si>
    <t>Выполнение работ по техническому обслуживанию парковых фонарей (сквер б/н восточнее д.39, корп.7, по ул.Некрасова)</t>
  </si>
  <si>
    <t>Выполнение проектных работ по благоустройству территории зеленых насаждений общего пользования местного значения по организации детской и спортивной площадок по адресу: г. Санкт-Петербург, Парголово, Торфяное ул. Старожиловская  участок 7 южнее д. 2 лит А (внесение изменений в существующий проект)</t>
  </si>
  <si>
    <t>Проведение компенсационного озеленения на территориях зеленых насаждений общего пользования (сквер б/н севернее д. 87 по ул.Первого Мая, сквер б/н восточнее д. 39, корп. 7, по ул. Некрасова)</t>
  </si>
  <si>
    <t>Проведение паспортизации территорий зеленых насаждений общего пользования местного значения</t>
  </si>
  <si>
    <t xml:space="preserve">Комплексное благоустройство территории по адресу: сквер б/н западнее д. 64 по Хабаровской ул. - ул. Ленина 40 (пос. Парголово, Михайловка)  </t>
  </si>
  <si>
    <t xml:space="preserve">Проведение мероприятий по праздничному оформлению территории МО Парголово для организации празднования Нового года (монтаж светодидных консолей 79 шт и елей 7 шт)) </t>
  </si>
  <si>
    <t>Приобретение светодиодных консолей 28 шт, елей 3 шт., шары новогдние 350 кон</t>
  </si>
  <si>
    <t>Изготовление памяток на тему: "Безопасность на дорогах, действия при ДТП"</t>
  </si>
  <si>
    <t>Выполнение работ по устройству ИДН и установке дорожных знаков по адресам: п. Парголово, проезд от д.19 по ул. Ключевая до д. 451 по Выборгскому шоссе, проезд от д.25 по ул. Ключевая до д.457 по Выборгскому шоссе, проезд по ул. Хабаровская у д. 69, проезд между ул. Межозерной со стороны Приозерского ш. и Школьным пер.</t>
  </si>
  <si>
    <t>Театрализованное представление для детей и подростков, проживающих на территории МО Парголово на тему: "Профилактика дорожно-транспортного травматизма"</t>
  </si>
  <si>
    <t xml:space="preserve">Изготовление памяток на тему: "Профилактика правонарушений" </t>
  </si>
  <si>
    <t>Театрализованное представление для детей и подростков, проживающих на территории МО Парголово на тему: "Межконфесиональное и межнациональное согласие"</t>
  </si>
  <si>
    <t>Изготовление памяток на тему: "Противодействие экстремизму, правила и порядок поведения при угрозе терактов, действия граждан при установлении уровней террористической опасности"</t>
  </si>
  <si>
    <t xml:space="preserve">Изготовление памяток  на тему: "Профилактика наркомании, табакокурения, алкоголизма" </t>
  </si>
  <si>
    <t>Тематический выпуск, А4 (32 полосы)</t>
  </si>
  <si>
    <t xml:space="preserve">Оперативный спецвыпуск, А4 (200 полос) </t>
  </si>
  <si>
    <t>Газета информационная ежемесячная, А3 (96 полос)</t>
  </si>
  <si>
    <t xml:space="preserve">Ремонт проезда по адресу: п. Парголово, ул. Полевая от д.25 до д.36 </t>
  </si>
  <si>
    <t>Ремонт внутриквартальной территории по адресу: п. Парголово, ул. Первого Мая между д. 87 и д. 91</t>
  </si>
  <si>
    <t>Выполнение работ по посадке живого ограждения (кустарник) вокруг редута по адресу: п. Парголово, Осиновая Роща, Приозерское шоссе, участок 78, (южнее пересечения Приозерского шоссе и Юкковского шоссе), территория, прилегающая к объекту культурного наследия Земляная крепость "Осиновая роща"</t>
  </si>
  <si>
    <t>Устройство детской площадки  по адресу: п. Парголово, ул. Шишкина напротив д. 152</t>
  </si>
  <si>
    <t>Текущий ремонт спортивной площадки по адресу: п.Парголово ул. Шишкина напротив д. 152</t>
  </si>
  <si>
    <t>Объемные показатели</t>
  </si>
  <si>
    <t>Муниципальная программа мероприятий, 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</si>
  <si>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ИТОГО</t>
  </si>
  <si>
    <t>Муниципальная программа мероприятий, 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территорий)</t>
  </si>
  <si>
    <t>Муниципальная программа мероприятий, 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</t>
  </si>
  <si>
    <t>Муниципальная программа мероприятий, 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МО Парголово</t>
  </si>
  <si>
    <t xml:space="preserve">Муниципальная программа мероприятий, направленных на решение вопроса местного значения по обеспечению деятельности МУП МО Парголово "Парголовские бани" МУП МО Парголово "Паркола" </t>
  </si>
  <si>
    <t>Муниципальная программа мероприятий, 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</si>
  <si>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Муниципальная программа мероприятий, 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</si>
  <si>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>Муниципальная программа мероприятий, направленных на решение вопроса  местного значения по проведению 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</si>
  <si>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Муниципальная программа мероприятий, направленных на решение вопроса местного значения по оформлению  к праздничным  мероприятиям  на территории МО Парголово</t>
  </si>
  <si>
    <t>Муниципальная программа мероприятий, 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</si>
  <si>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>Муниципальная программа мероприятий, направленных на решение вопроса местного значения по военно-патриотическому воспитанию молодежи на территории МО Парголово</t>
  </si>
  <si>
    <t>Муниципальная программа мероприятий, 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</si>
  <si>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Муниципальная программа мероприятий, 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</si>
  <si>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Муниципальная программа мероприятий, 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</t>
  </si>
  <si>
    <t>Муниципальная программа мероприятий, 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</si>
  <si>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>Муниципальная программа мероприятий, 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</t>
  </si>
  <si>
    <t xml:space="preserve">Участие в организации  и проведении уличных мероприятий, посвященных встрече Нового года и Рождества для жителей МО Парголово:                                                                                                                                                                                            1. Пригородный, ул. 1 Мая, дворовая территория между домами 79 и 97,
2. Торфяное, дворовая территория между домами 3 и 5 по ул. Донецкой,                                                                               3. Осиновая Роща, Приозерское шоссе, территория у дома 22 корп. 2,                                                                                     4. ЖК "Северная долина" ТК "Парнас", 4 Верхний пер., д.19 лит.А </t>
  </si>
  <si>
    <t>Участие в организации и проведении праздничного мероприятия, посвященного Дню полного снятия Блокады Ленинграда для ветеранов, проживающих в поселках Парголово, Осиновая Роща, Торфяное, Михайловка, Пригородный:                                                                                                                                                                                           1. Михайловка, ул. Торфяная, д. 25,                                                                                                                                                      2. Торфяное, ул. Кооперативная, д.27</t>
  </si>
  <si>
    <t xml:space="preserve">Участие в организации и проведении праздничного мероприятия, посвященного Дню полного снятия Блокады Ленинграда для ветеранов, проживающих на территории ЖК "Северная Долина":                                                           ЖК "Северная Долина", ТК "Парнас", 4 Верхний пер., д.19 лит.А </t>
  </si>
  <si>
    <t>Участие в организации и проведении уличных гуляний «Масленица»  
1. Осиновая Роща, Приозерское шоссе, территория у дома 22 корп. 2;
2. ЖК «Северная Долина», ул. Федора Абрамова д. 4;
3. Пригородный, ул. 1 Мая, дворовая территория между домами 97 и 79                                                                                 4. Торфяное, дворовая территория между д. 3 и 5 по ул. Донецкая</t>
  </si>
  <si>
    <t>Участие в организации и проведении праздничных мероприятий, посвященных Дню Победы для жителей МО Парголово (возложениями на мемориалах)                                                                                                                                      1. СНТ «Климовец», ул. Южная, захоронение,
2. Осиновая Роща, Песочное шоссе, братско-воинское захоронение,
3. ул. Ломоносова, мемориал жителям Парголова, не вернувшимся с ВОВ,
4. Северное кладбище, братско-воинские захоронения</t>
  </si>
  <si>
    <t>Муниципальная программа мероприятий, направленных на решение вопроса местного значения по периодическому изданию, учрежденному представительными органами местного самоуправления</t>
  </si>
  <si>
    <t xml:space="preserve">Муниципальная программа мероприятий, направленных на решение вопросов местного значения по комплексному благоустройству на внутриквартальных территориях МО Парголово </t>
  </si>
  <si>
    <t>Участие в организации и проведении мероприятий, посвященных Дню полного снятия Блокады Ленинграда для несовершеннолетних жителей, проживающих на территории МО Парголово (спектакли):                                                                                                                                             1. Торфяное, ул. Кооперативная, д. 27 (ГБОУ школа № 469),
2. Осиновая Роща, Юкковское шоссе, д. 6 корп.2 (ГБОУ школа № 471),
3. Парголово, Выборгское шоссе, д. 369 корп.3 (ГБОУ школа № 474),
4. Михайловка, ул. Торфяная, д.25 (ГБОУ школа № 475), 
5. ЖК "Северная Долина", ул. Ф. Абрамова, д. 6 (ГБОУ школа № 482),                                                                                    6. ЖК "Северная Долина", ул. Ф. Абрамова, д. 16 корп.3 (ГБОУ школа № 469)</t>
  </si>
  <si>
    <t>План (тыс. руб.)*</t>
  </si>
  <si>
    <t>Исполнено (тыс. руб.)**</t>
  </si>
  <si>
    <t>* Утверждено постановлением Местной администрации внутригородского муниципального образования Санкт-Петербурга поселок Парголово от 29.12.2020 № 50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2020 год и на плановый период 2021 и 2022 годов в новой редакции"</t>
  </si>
  <si>
    <t>** Утверждено постановлением Местной администрации внутригородского муниципального образования Санкт-Петербурга поселок Парголово от 05.03.2021 № 05 «Об утверждении отчета о реализации и оценки эффективности муниципальных программ финансируемых из местного бюджета МО Парголово за 2020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</si>
</sst>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₽_-;\-* #,##0.00\ _₽_-;_-* &quot;-&quot;??\ _₽_-;_-@_-"/>
    <numFmt numFmtId="167" formatCode="#,##0.0"/>
    <numFmt numFmtId="168" formatCode="0.0"/>
    <numFmt numFmtId="169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Arial Cyr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2" fillId="0" borderId="0" xfId="1" applyFill="1"/>
    <xf numFmtId="3" fontId="7" fillId="0" borderId="11" xfId="1" applyNumberFormat="1" applyFont="1" applyFill="1" applyBorder="1" applyAlignment="1">
      <alignment horizontal="center" vertical="center"/>
    </xf>
    <xf numFmtId="169" fontId="7" fillId="0" borderId="11" xfId="1" applyNumberFormat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167" fontId="7" fillId="0" borderId="11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169" fontId="7" fillId="3" borderId="11" xfId="1" applyNumberFormat="1" applyFont="1" applyFill="1" applyBorder="1" applyAlignment="1">
      <alignment horizontal="center" vertical="center" wrapText="1"/>
    </xf>
    <xf numFmtId="0" fontId="2" fillId="0" borderId="0" xfId="1" applyFill="1" applyBorder="1"/>
    <xf numFmtId="169" fontId="7" fillId="0" borderId="8" xfId="1" applyNumberFormat="1" applyFont="1" applyFill="1" applyBorder="1" applyAlignment="1">
      <alignment horizontal="center" vertical="center" wrapText="1"/>
    </xf>
    <xf numFmtId="169" fontId="7" fillId="0" borderId="2" xfId="1" applyNumberFormat="1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vertical="center"/>
    </xf>
    <xf numFmtId="168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168" fontId="7" fillId="0" borderId="11" xfId="1" applyNumberFormat="1" applyFont="1" applyFill="1" applyBorder="1" applyAlignment="1">
      <alignment vertical="center"/>
    </xf>
    <xf numFmtId="0" fontId="7" fillId="0" borderId="6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167" fontId="7" fillId="0" borderId="6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vertical="center" wrapText="1"/>
    </xf>
    <xf numFmtId="168" fontId="7" fillId="3" borderId="11" xfId="1" applyNumberFormat="1" applyFont="1" applyFill="1" applyBorder="1" applyAlignment="1">
      <alignment vertical="center" wrapText="1"/>
    </xf>
    <xf numFmtId="167" fontId="7" fillId="0" borderId="11" xfId="1" applyNumberFormat="1" applyFont="1" applyFill="1" applyBorder="1" applyAlignment="1">
      <alignment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11" xfId="1" applyFont="1" applyFill="1" applyBorder="1" applyAlignment="1">
      <alignment vertical="center"/>
    </xf>
    <xf numFmtId="168" fontId="7" fillId="0" borderId="11" xfId="1" applyNumberFormat="1" applyFont="1" applyFill="1" applyBorder="1" applyAlignment="1">
      <alignment horizontal="center" vertical="center"/>
    </xf>
    <xf numFmtId="168" fontId="7" fillId="0" borderId="11" xfId="1" applyNumberFormat="1" applyFont="1" applyFill="1" applyBorder="1" applyAlignment="1">
      <alignment horizontal="right" vertical="center"/>
    </xf>
    <xf numFmtId="168" fontId="7" fillId="3" borderId="11" xfId="1" applyNumberFormat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169" fontId="7" fillId="0" borderId="8" xfId="17" applyNumberFormat="1" applyFont="1" applyFill="1" applyBorder="1" applyAlignment="1">
      <alignment vertical="center" wrapText="1"/>
    </xf>
    <xf numFmtId="1" fontId="7" fillId="0" borderId="11" xfId="1" applyNumberFormat="1" applyFont="1" applyFill="1" applyBorder="1" applyAlignment="1">
      <alignment horizontal="center" vertical="center"/>
    </xf>
    <xf numFmtId="169" fontId="7" fillId="0" borderId="11" xfId="17" applyNumberFormat="1" applyFont="1" applyFill="1" applyBorder="1" applyAlignment="1">
      <alignment vertical="center"/>
    </xf>
    <xf numFmtId="167" fontId="7" fillId="0" borderId="11" xfId="3" applyNumberFormat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167" fontId="7" fillId="0" borderId="8" xfId="3" applyNumberFormat="1" applyFont="1" applyFill="1" applyBorder="1" applyAlignment="1">
      <alignment horizontal="center" vertical="center"/>
    </xf>
    <xf numFmtId="169" fontId="7" fillId="3" borderId="11" xfId="17" applyNumberFormat="1" applyFont="1" applyFill="1" applyBorder="1" applyAlignment="1">
      <alignment vertical="center" wrapText="1"/>
    </xf>
    <xf numFmtId="0" fontId="11" fillId="0" borderId="11" xfId="1" applyFont="1" applyFill="1" applyBorder="1" applyAlignment="1">
      <alignment horizontal="center" vertical="center"/>
    </xf>
    <xf numFmtId="167" fontId="7" fillId="0" borderId="11" xfId="1" applyNumberFormat="1" applyFont="1" applyFill="1" applyBorder="1" applyAlignment="1">
      <alignment horizontal="right" vertical="center"/>
    </xf>
    <xf numFmtId="3" fontId="7" fillId="0" borderId="6" xfId="1" applyNumberFormat="1" applyFont="1" applyFill="1" applyBorder="1" applyAlignment="1">
      <alignment horizontal="center" vertical="center"/>
    </xf>
    <xf numFmtId="169" fontId="7" fillId="0" borderId="6" xfId="19" applyNumberFormat="1" applyFont="1" applyFill="1" applyBorder="1" applyAlignment="1">
      <alignment horizontal="center" vertical="center"/>
    </xf>
    <xf numFmtId="168" fontId="7" fillId="0" borderId="6" xfId="1" applyNumberFormat="1" applyFont="1" applyFill="1" applyBorder="1" applyAlignment="1">
      <alignment horizontal="center" vertical="center"/>
    </xf>
    <xf numFmtId="167" fontId="7" fillId="3" borderId="11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68" fontId="7" fillId="0" borderId="11" xfId="0" applyNumberFormat="1" applyFont="1" applyFill="1" applyBorder="1" applyAlignment="1">
      <alignment horizontal="right" vertical="center"/>
    </xf>
    <xf numFmtId="168" fontId="7" fillId="0" borderId="11" xfId="0" applyNumberFormat="1" applyFont="1" applyFill="1" applyBorder="1" applyAlignment="1">
      <alignment horizontal="center" vertical="center"/>
    </xf>
    <xf numFmtId="168" fontId="7" fillId="3" borderId="11" xfId="0" applyNumberFormat="1" applyFont="1" applyFill="1" applyBorder="1" applyAlignment="1">
      <alignment horizontal="right" vertical="center"/>
    </xf>
    <xf numFmtId="167" fontId="7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167" fontId="7" fillId="0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center" vertical="center"/>
    </xf>
    <xf numFmtId="168" fontId="0" fillId="0" borderId="11" xfId="0" applyNumberFormat="1" applyFont="1" applyFill="1" applyBorder="1" applyAlignment="1">
      <alignment vertical="center"/>
    </xf>
    <xf numFmtId="167" fontId="7" fillId="3" borderId="11" xfId="0" applyNumberFormat="1" applyFont="1" applyFill="1" applyBorder="1" applyAlignment="1">
      <alignment horizontal="right" vertical="center"/>
    </xf>
    <xf numFmtId="168" fontId="7" fillId="0" borderId="11" xfId="1" applyNumberFormat="1" applyFont="1" applyFill="1" applyBorder="1" applyAlignment="1">
      <alignment horizontal="right" vertical="center" wrapText="1"/>
    </xf>
    <xf numFmtId="168" fontId="11" fillId="0" borderId="11" xfId="1" applyNumberFormat="1" applyFont="1" applyFill="1" applyBorder="1" applyAlignment="1">
      <alignment horizontal="right" vertical="center"/>
    </xf>
    <xf numFmtId="168" fontId="11" fillId="0" borderId="11" xfId="1" applyNumberFormat="1" applyFont="1" applyFill="1" applyBorder="1" applyAlignment="1">
      <alignment vertical="center"/>
    </xf>
    <xf numFmtId="167" fontId="11" fillId="0" borderId="11" xfId="1" applyNumberFormat="1" applyFont="1" applyFill="1" applyBorder="1" applyAlignment="1">
      <alignment horizontal="right" vertical="center"/>
    </xf>
    <xf numFmtId="168" fontId="7" fillId="3" borderId="11" xfId="1" applyNumberFormat="1" applyFont="1" applyFill="1" applyBorder="1" applyAlignment="1">
      <alignment vertical="center"/>
    </xf>
    <xf numFmtId="168" fontId="7" fillId="0" borderId="7" xfId="1" applyNumberFormat="1" applyFont="1" applyFill="1" applyBorder="1" applyAlignment="1">
      <alignment vertical="center"/>
    </xf>
    <xf numFmtId="168" fontId="11" fillId="0" borderId="11" xfId="1" applyNumberFormat="1" applyFont="1" applyFill="1" applyBorder="1" applyAlignment="1">
      <alignment horizontal="right"/>
    </xf>
    <xf numFmtId="168" fontId="7" fillId="3" borderId="11" xfId="1" applyNumberFormat="1" applyFont="1" applyFill="1" applyBorder="1" applyAlignment="1">
      <alignment horizontal="right" vertical="center" wrapText="1"/>
    </xf>
    <xf numFmtId="0" fontId="11" fillId="0" borderId="11" xfId="1" applyFont="1" applyFill="1" applyBorder="1"/>
    <xf numFmtId="167" fontId="7" fillId="0" borderId="11" xfId="1" applyNumberFormat="1" applyFont="1" applyFill="1" applyBorder="1" applyAlignment="1">
      <alignment horizontal="center" vertical="center" wrapText="1"/>
    </xf>
    <xf numFmtId="167" fontId="7" fillId="0" borderId="11" xfId="1" applyNumberFormat="1" applyFont="1" applyBorder="1" applyAlignment="1">
      <alignment horizontal="right" vertical="center"/>
    </xf>
    <xf numFmtId="168" fontId="7" fillId="0" borderId="11" xfId="1" applyNumberFormat="1" applyFont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168" fontId="7" fillId="0" borderId="11" xfId="1" applyNumberFormat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4" fontId="7" fillId="0" borderId="6" xfId="2" applyFont="1" applyFill="1" applyBorder="1" applyAlignment="1">
      <alignment horizontal="left" vertical="center" wrapText="1"/>
    </xf>
    <xf numFmtId="164" fontId="7" fillId="0" borderId="12" xfId="2" applyFont="1" applyFill="1" applyBorder="1" applyAlignment="1">
      <alignment horizontal="left" vertical="center" wrapText="1"/>
    </xf>
    <xf numFmtId="164" fontId="7" fillId="0" borderId="7" xfId="2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2" fillId="0" borderId="0" xfId="1" applyFill="1" applyAlignment="1">
      <alignment horizontal="left" wrapText="1"/>
    </xf>
  </cellXfs>
  <cellStyles count="20">
    <cellStyle name="Денежный 2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Обычный 4 2 2" xfId="7" xr:uid="{00000000-0005-0000-0000-000007000000}"/>
    <cellStyle name="Обычный 4 2 2 2" xfId="8" xr:uid="{00000000-0005-0000-0000-000008000000}"/>
    <cellStyle name="Обычный 4 2 2 3" xfId="9" xr:uid="{00000000-0005-0000-0000-000009000000}"/>
    <cellStyle name="Обычный 4 2 3" xfId="10" xr:uid="{00000000-0005-0000-0000-00000A000000}"/>
    <cellStyle name="Обычный 4 2 4" xfId="11" xr:uid="{00000000-0005-0000-0000-00000B000000}"/>
    <cellStyle name="Обычный 4 3" xfId="12" xr:uid="{00000000-0005-0000-0000-00000C000000}"/>
    <cellStyle name="Обычный 4 3 2" xfId="13" xr:uid="{00000000-0005-0000-0000-00000D000000}"/>
    <cellStyle name="Обычный 4 3 3" xfId="14" xr:uid="{00000000-0005-0000-0000-00000E000000}"/>
    <cellStyle name="Обычный 4 4" xfId="15" xr:uid="{00000000-0005-0000-0000-00000F000000}"/>
    <cellStyle name="Обычный 4 5" xfId="16" xr:uid="{00000000-0005-0000-0000-000010000000}"/>
    <cellStyle name="Финансовый" xfId="19" builtinId="3"/>
    <cellStyle name="Финансовый 2" xfId="17" xr:uid="{00000000-0005-0000-0000-000012000000}"/>
    <cellStyle name="Финансовый 3" xfId="18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2:J207"/>
  <sheetViews>
    <sheetView tabSelected="1" zoomScaleNormal="100" workbookViewId="0">
      <selection activeCell="D214" sqref="D214"/>
    </sheetView>
  </sheetViews>
  <sheetFormatPr defaultRowHeight="12.75" x14ac:dyDescent="0.2"/>
  <cols>
    <col min="1" max="1" width="2.140625" style="3" customWidth="1"/>
    <col min="2" max="2" width="3.7109375" style="3" customWidth="1"/>
    <col min="3" max="3" width="19.42578125" style="3" customWidth="1"/>
    <col min="4" max="4" width="15.140625" style="3" customWidth="1"/>
    <col min="5" max="5" width="6.5703125" style="3" customWidth="1"/>
    <col min="6" max="6" width="52.140625" style="3" customWidth="1"/>
    <col min="7" max="8" width="9.28515625" style="3" customWidth="1"/>
    <col min="9" max="10" width="11.42578125" style="3" customWidth="1"/>
    <col min="11" max="231" width="9.140625" style="3"/>
    <col min="232" max="232" width="2.140625" style="3" customWidth="1"/>
    <col min="233" max="233" width="3.7109375" style="3" customWidth="1"/>
    <col min="234" max="234" width="19.42578125" style="3" customWidth="1"/>
    <col min="235" max="235" width="15.140625" style="3" customWidth="1"/>
    <col min="236" max="236" width="6.5703125" style="3" customWidth="1"/>
    <col min="237" max="237" width="52.140625" style="3" customWidth="1"/>
    <col min="238" max="238" width="5.85546875" style="3" customWidth="1"/>
    <col min="239" max="239" width="7" style="3" customWidth="1"/>
    <col min="240" max="240" width="11.5703125" style="3" customWidth="1"/>
    <col min="241" max="241" width="13.7109375" style="3" customWidth="1"/>
    <col min="242" max="487" width="9.140625" style="3"/>
    <col min="488" max="488" width="2.140625" style="3" customWidth="1"/>
    <col min="489" max="489" width="3.7109375" style="3" customWidth="1"/>
    <col min="490" max="490" width="19.42578125" style="3" customWidth="1"/>
    <col min="491" max="491" width="15.140625" style="3" customWidth="1"/>
    <col min="492" max="492" width="6.5703125" style="3" customWidth="1"/>
    <col min="493" max="493" width="52.140625" style="3" customWidth="1"/>
    <col min="494" max="494" width="5.85546875" style="3" customWidth="1"/>
    <col min="495" max="495" width="7" style="3" customWidth="1"/>
    <col min="496" max="496" width="11.5703125" style="3" customWidth="1"/>
    <col min="497" max="497" width="13.7109375" style="3" customWidth="1"/>
    <col min="498" max="743" width="9.140625" style="3"/>
    <col min="744" max="744" width="2.140625" style="3" customWidth="1"/>
    <col min="745" max="745" width="3.7109375" style="3" customWidth="1"/>
    <col min="746" max="746" width="19.42578125" style="3" customWidth="1"/>
    <col min="747" max="747" width="15.140625" style="3" customWidth="1"/>
    <col min="748" max="748" width="6.5703125" style="3" customWidth="1"/>
    <col min="749" max="749" width="52.140625" style="3" customWidth="1"/>
    <col min="750" max="750" width="5.85546875" style="3" customWidth="1"/>
    <col min="751" max="751" width="7" style="3" customWidth="1"/>
    <col min="752" max="752" width="11.5703125" style="3" customWidth="1"/>
    <col min="753" max="753" width="13.7109375" style="3" customWidth="1"/>
    <col min="754" max="999" width="9.140625" style="3"/>
    <col min="1000" max="1000" width="2.140625" style="3" customWidth="1"/>
    <col min="1001" max="1001" width="3.7109375" style="3" customWidth="1"/>
    <col min="1002" max="1002" width="19.42578125" style="3" customWidth="1"/>
    <col min="1003" max="1003" width="15.140625" style="3" customWidth="1"/>
    <col min="1004" max="1004" width="6.5703125" style="3" customWidth="1"/>
    <col min="1005" max="1005" width="52.140625" style="3" customWidth="1"/>
    <col min="1006" max="1006" width="5.85546875" style="3" customWidth="1"/>
    <col min="1007" max="1007" width="7" style="3" customWidth="1"/>
    <col min="1008" max="1008" width="11.5703125" style="3" customWidth="1"/>
    <col min="1009" max="1009" width="13.7109375" style="3" customWidth="1"/>
    <col min="1010" max="1255" width="9.140625" style="3"/>
    <col min="1256" max="1256" width="2.140625" style="3" customWidth="1"/>
    <col min="1257" max="1257" width="3.7109375" style="3" customWidth="1"/>
    <col min="1258" max="1258" width="19.42578125" style="3" customWidth="1"/>
    <col min="1259" max="1259" width="15.140625" style="3" customWidth="1"/>
    <col min="1260" max="1260" width="6.5703125" style="3" customWidth="1"/>
    <col min="1261" max="1261" width="52.140625" style="3" customWidth="1"/>
    <col min="1262" max="1262" width="5.85546875" style="3" customWidth="1"/>
    <col min="1263" max="1263" width="7" style="3" customWidth="1"/>
    <col min="1264" max="1264" width="11.5703125" style="3" customWidth="1"/>
    <col min="1265" max="1265" width="13.7109375" style="3" customWidth="1"/>
    <col min="1266" max="1511" width="9.140625" style="3"/>
    <col min="1512" max="1512" width="2.140625" style="3" customWidth="1"/>
    <col min="1513" max="1513" width="3.7109375" style="3" customWidth="1"/>
    <col min="1514" max="1514" width="19.42578125" style="3" customWidth="1"/>
    <col min="1515" max="1515" width="15.140625" style="3" customWidth="1"/>
    <col min="1516" max="1516" width="6.5703125" style="3" customWidth="1"/>
    <col min="1517" max="1517" width="52.140625" style="3" customWidth="1"/>
    <col min="1518" max="1518" width="5.85546875" style="3" customWidth="1"/>
    <col min="1519" max="1519" width="7" style="3" customWidth="1"/>
    <col min="1520" max="1520" width="11.5703125" style="3" customWidth="1"/>
    <col min="1521" max="1521" width="13.7109375" style="3" customWidth="1"/>
    <col min="1522" max="1767" width="9.140625" style="3"/>
    <col min="1768" max="1768" width="2.140625" style="3" customWidth="1"/>
    <col min="1769" max="1769" width="3.7109375" style="3" customWidth="1"/>
    <col min="1770" max="1770" width="19.42578125" style="3" customWidth="1"/>
    <col min="1771" max="1771" width="15.140625" style="3" customWidth="1"/>
    <col min="1772" max="1772" width="6.5703125" style="3" customWidth="1"/>
    <col min="1773" max="1773" width="52.140625" style="3" customWidth="1"/>
    <col min="1774" max="1774" width="5.85546875" style="3" customWidth="1"/>
    <col min="1775" max="1775" width="7" style="3" customWidth="1"/>
    <col min="1776" max="1776" width="11.5703125" style="3" customWidth="1"/>
    <col min="1777" max="1777" width="13.7109375" style="3" customWidth="1"/>
    <col min="1778" max="2023" width="9.140625" style="3"/>
    <col min="2024" max="2024" width="2.140625" style="3" customWidth="1"/>
    <col min="2025" max="2025" width="3.7109375" style="3" customWidth="1"/>
    <col min="2026" max="2026" width="19.42578125" style="3" customWidth="1"/>
    <col min="2027" max="2027" width="15.140625" style="3" customWidth="1"/>
    <col min="2028" max="2028" width="6.5703125" style="3" customWidth="1"/>
    <col min="2029" max="2029" width="52.140625" style="3" customWidth="1"/>
    <col min="2030" max="2030" width="5.85546875" style="3" customWidth="1"/>
    <col min="2031" max="2031" width="7" style="3" customWidth="1"/>
    <col min="2032" max="2032" width="11.5703125" style="3" customWidth="1"/>
    <col min="2033" max="2033" width="13.7109375" style="3" customWidth="1"/>
    <col min="2034" max="2279" width="9.140625" style="3"/>
    <col min="2280" max="2280" width="2.140625" style="3" customWidth="1"/>
    <col min="2281" max="2281" width="3.7109375" style="3" customWidth="1"/>
    <col min="2282" max="2282" width="19.42578125" style="3" customWidth="1"/>
    <col min="2283" max="2283" width="15.140625" style="3" customWidth="1"/>
    <col min="2284" max="2284" width="6.5703125" style="3" customWidth="1"/>
    <col min="2285" max="2285" width="52.140625" style="3" customWidth="1"/>
    <col min="2286" max="2286" width="5.85546875" style="3" customWidth="1"/>
    <col min="2287" max="2287" width="7" style="3" customWidth="1"/>
    <col min="2288" max="2288" width="11.5703125" style="3" customWidth="1"/>
    <col min="2289" max="2289" width="13.7109375" style="3" customWidth="1"/>
    <col min="2290" max="2535" width="9.140625" style="3"/>
    <col min="2536" max="2536" width="2.140625" style="3" customWidth="1"/>
    <col min="2537" max="2537" width="3.7109375" style="3" customWidth="1"/>
    <col min="2538" max="2538" width="19.42578125" style="3" customWidth="1"/>
    <col min="2539" max="2539" width="15.140625" style="3" customWidth="1"/>
    <col min="2540" max="2540" width="6.5703125" style="3" customWidth="1"/>
    <col min="2541" max="2541" width="52.140625" style="3" customWidth="1"/>
    <col min="2542" max="2542" width="5.85546875" style="3" customWidth="1"/>
    <col min="2543" max="2543" width="7" style="3" customWidth="1"/>
    <col min="2544" max="2544" width="11.5703125" style="3" customWidth="1"/>
    <col min="2545" max="2545" width="13.7109375" style="3" customWidth="1"/>
    <col min="2546" max="2791" width="9.140625" style="3"/>
    <col min="2792" max="2792" width="2.140625" style="3" customWidth="1"/>
    <col min="2793" max="2793" width="3.7109375" style="3" customWidth="1"/>
    <col min="2794" max="2794" width="19.42578125" style="3" customWidth="1"/>
    <col min="2795" max="2795" width="15.140625" style="3" customWidth="1"/>
    <col min="2796" max="2796" width="6.5703125" style="3" customWidth="1"/>
    <col min="2797" max="2797" width="52.140625" style="3" customWidth="1"/>
    <col min="2798" max="2798" width="5.85546875" style="3" customWidth="1"/>
    <col min="2799" max="2799" width="7" style="3" customWidth="1"/>
    <col min="2800" max="2800" width="11.5703125" style="3" customWidth="1"/>
    <col min="2801" max="2801" width="13.7109375" style="3" customWidth="1"/>
    <col min="2802" max="3047" width="9.140625" style="3"/>
    <col min="3048" max="3048" width="2.140625" style="3" customWidth="1"/>
    <col min="3049" max="3049" width="3.7109375" style="3" customWidth="1"/>
    <col min="3050" max="3050" width="19.42578125" style="3" customWidth="1"/>
    <col min="3051" max="3051" width="15.140625" style="3" customWidth="1"/>
    <col min="3052" max="3052" width="6.5703125" style="3" customWidth="1"/>
    <col min="3053" max="3053" width="52.140625" style="3" customWidth="1"/>
    <col min="3054" max="3054" width="5.85546875" style="3" customWidth="1"/>
    <col min="3055" max="3055" width="7" style="3" customWidth="1"/>
    <col min="3056" max="3056" width="11.5703125" style="3" customWidth="1"/>
    <col min="3057" max="3057" width="13.7109375" style="3" customWidth="1"/>
    <col min="3058" max="3303" width="9.140625" style="3"/>
    <col min="3304" max="3304" width="2.140625" style="3" customWidth="1"/>
    <col min="3305" max="3305" width="3.7109375" style="3" customWidth="1"/>
    <col min="3306" max="3306" width="19.42578125" style="3" customWidth="1"/>
    <col min="3307" max="3307" width="15.140625" style="3" customWidth="1"/>
    <col min="3308" max="3308" width="6.5703125" style="3" customWidth="1"/>
    <col min="3309" max="3309" width="52.140625" style="3" customWidth="1"/>
    <col min="3310" max="3310" width="5.85546875" style="3" customWidth="1"/>
    <col min="3311" max="3311" width="7" style="3" customWidth="1"/>
    <col min="3312" max="3312" width="11.5703125" style="3" customWidth="1"/>
    <col min="3313" max="3313" width="13.7109375" style="3" customWidth="1"/>
    <col min="3314" max="3559" width="9.140625" style="3"/>
    <col min="3560" max="3560" width="2.140625" style="3" customWidth="1"/>
    <col min="3561" max="3561" width="3.7109375" style="3" customWidth="1"/>
    <col min="3562" max="3562" width="19.42578125" style="3" customWidth="1"/>
    <col min="3563" max="3563" width="15.140625" style="3" customWidth="1"/>
    <col min="3564" max="3564" width="6.5703125" style="3" customWidth="1"/>
    <col min="3565" max="3565" width="52.140625" style="3" customWidth="1"/>
    <col min="3566" max="3566" width="5.85546875" style="3" customWidth="1"/>
    <col min="3567" max="3567" width="7" style="3" customWidth="1"/>
    <col min="3568" max="3568" width="11.5703125" style="3" customWidth="1"/>
    <col min="3569" max="3569" width="13.7109375" style="3" customWidth="1"/>
    <col min="3570" max="3815" width="9.140625" style="3"/>
    <col min="3816" max="3816" width="2.140625" style="3" customWidth="1"/>
    <col min="3817" max="3817" width="3.7109375" style="3" customWidth="1"/>
    <col min="3818" max="3818" width="19.42578125" style="3" customWidth="1"/>
    <col min="3819" max="3819" width="15.140625" style="3" customWidth="1"/>
    <col min="3820" max="3820" width="6.5703125" style="3" customWidth="1"/>
    <col min="3821" max="3821" width="52.140625" style="3" customWidth="1"/>
    <col min="3822" max="3822" width="5.85546875" style="3" customWidth="1"/>
    <col min="3823" max="3823" width="7" style="3" customWidth="1"/>
    <col min="3824" max="3824" width="11.5703125" style="3" customWidth="1"/>
    <col min="3825" max="3825" width="13.7109375" style="3" customWidth="1"/>
    <col min="3826" max="4071" width="9.140625" style="3"/>
    <col min="4072" max="4072" width="2.140625" style="3" customWidth="1"/>
    <col min="4073" max="4073" width="3.7109375" style="3" customWidth="1"/>
    <col min="4074" max="4074" width="19.42578125" style="3" customWidth="1"/>
    <col min="4075" max="4075" width="15.140625" style="3" customWidth="1"/>
    <col min="4076" max="4076" width="6.5703125" style="3" customWidth="1"/>
    <col min="4077" max="4077" width="52.140625" style="3" customWidth="1"/>
    <col min="4078" max="4078" width="5.85546875" style="3" customWidth="1"/>
    <col min="4079" max="4079" width="7" style="3" customWidth="1"/>
    <col min="4080" max="4080" width="11.5703125" style="3" customWidth="1"/>
    <col min="4081" max="4081" width="13.7109375" style="3" customWidth="1"/>
    <col min="4082" max="4327" width="9.140625" style="3"/>
    <col min="4328" max="4328" width="2.140625" style="3" customWidth="1"/>
    <col min="4329" max="4329" width="3.7109375" style="3" customWidth="1"/>
    <col min="4330" max="4330" width="19.42578125" style="3" customWidth="1"/>
    <col min="4331" max="4331" width="15.140625" style="3" customWidth="1"/>
    <col min="4332" max="4332" width="6.5703125" style="3" customWidth="1"/>
    <col min="4333" max="4333" width="52.140625" style="3" customWidth="1"/>
    <col min="4334" max="4334" width="5.85546875" style="3" customWidth="1"/>
    <col min="4335" max="4335" width="7" style="3" customWidth="1"/>
    <col min="4336" max="4336" width="11.5703125" style="3" customWidth="1"/>
    <col min="4337" max="4337" width="13.7109375" style="3" customWidth="1"/>
    <col min="4338" max="4583" width="9.140625" style="3"/>
    <col min="4584" max="4584" width="2.140625" style="3" customWidth="1"/>
    <col min="4585" max="4585" width="3.7109375" style="3" customWidth="1"/>
    <col min="4586" max="4586" width="19.42578125" style="3" customWidth="1"/>
    <col min="4587" max="4587" width="15.140625" style="3" customWidth="1"/>
    <col min="4588" max="4588" width="6.5703125" style="3" customWidth="1"/>
    <col min="4589" max="4589" width="52.140625" style="3" customWidth="1"/>
    <col min="4590" max="4590" width="5.85546875" style="3" customWidth="1"/>
    <col min="4591" max="4591" width="7" style="3" customWidth="1"/>
    <col min="4592" max="4592" width="11.5703125" style="3" customWidth="1"/>
    <col min="4593" max="4593" width="13.7109375" style="3" customWidth="1"/>
    <col min="4594" max="4839" width="9.140625" style="3"/>
    <col min="4840" max="4840" width="2.140625" style="3" customWidth="1"/>
    <col min="4841" max="4841" width="3.7109375" style="3" customWidth="1"/>
    <col min="4842" max="4842" width="19.42578125" style="3" customWidth="1"/>
    <col min="4843" max="4843" width="15.140625" style="3" customWidth="1"/>
    <col min="4844" max="4844" width="6.5703125" style="3" customWidth="1"/>
    <col min="4845" max="4845" width="52.140625" style="3" customWidth="1"/>
    <col min="4846" max="4846" width="5.85546875" style="3" customWidth="1"/>
    <col min="4847" max="4847" width="7" style="3" customWidth="1"/>
    <col min="4848" max="4848" width="11.5703125" style="3" customWidth="1"/>
    <col min="4849" max="4849" width="13.7109375" style="3" customWidth="1"/>
    <col min="4850" max="5095" width="9.140625" style="3"/>
    <col min="5096" max="5096" width="2.140625" style="3" customWidth="1"/>
    <col min="5097" max="5097" width="3.7109375" style="3" customWidth="1"/>
    <col min="5098" max="5098" width="19.42578125" style="3" customWidth="1"/>
    <col min="5099" max="5099" width="15.140625" style="3" customWidth="1"/>
    <col min="5100" max="5100" width="6.5703125" style="3" customWidth="1"/>
    <col min="5101" max="5101" width="52.140625" style="3" customWidth="1"/>
    <col min="5102" max="5102" width="5.85546875" style="3" customWidth="1"/>
    <col min="5103" max="5103" width="7" style="3" customWidth="1"/>
    <col min="5104" max="5104" width="11.5703125" style="3" customWidth="1"/>
    <col min="5105" max="5105" width="13.7109375" style="3" customWidth="1"/>
    <col min="5106" max="5351" width="9.140625" style="3"/>
    <col min="5352" max="5352" width="2.140625" style="3" customWidth="1"/>
    <col min="5353" max="5353" width="3.7109375" style="3" customWidth="1"/>
    <col min="5354" max="5354" width="19.42578125" style="3" customWidth="1"/>
    <col min="5355" max="5355" width="15.140625" style="3" customWidth="1"/>
    <col min="5356" max="5356" width="6.5703125" style="3" customWidth="1"/>
    <col min="5357" max="5357" width="52.140625" style="3" customWidth="1"/>
    <col min="5358" max="5358" width="5.85546875" style="3" customWidth="1"/>
    <col min="5359" max="5359" width="7" style="3" customWidth="1"/>
    <col min="5360" max="5360" width="11.5703125" style="3" customWidth="1"/>
    <col min="5361" max="5361" width="13.7109375" style="3" customWidth="1"/>
    <col min="5362" max="5607" width="9.140625" style="3"/>
    <col min="5608" max="5608" width="2.140625" style="3" customWidth="1"/>
    <col min="5609" max="5609" width="3.7109375" style="3" customWidth="1"/>
    <col min="5610" max="5610" width="19.42578125" style="3" customWidth="1"/>
    <col min="5611" max="5611" width="15.140625" style="3" customWidth="1"/>
    <col min="5612" max="5612" width="6.5703125" style="3" customWidth="1"/>
    <col min="5613" max="5613" width="52.140625" style="3" customWidth="1"/>
    <col min="5614" max="5614" width="5.85546875" style="3" customWidth="1"/>
    <col min="5615" max="5615" width="7" style="3" customWidth="1"/>
    <col min="5616" max="5616" width="11.5703125" style="3" customWidth="1"/>
    <col min="5617" max="5617" width="13.7109375" style="3" customWidth="1"/>
    <col min="5618" max="5863" width="9.140625" style="3"/>
    <col min="5864" max="5864" width="2.140625" style="3" customWidth="1"/>
    <col min="5865" max="5865" width="3.7109375" style="3" customWidth="1"/>
    <col min="5866" max="5866" width="19.42578125" style="3" customWidth="1"/>
    <col min="5867" max="5867" width="15.140625" style="3" customWidth="1"/>
    <col min="5868" max="5868" width="6.5703125" style="3" customWidth="1"/>
    <col min="5869" max="5869" width="52.140625" style="3" customWidth="1"/>
    <col min="5870" max="5870" width="5.85546875" style="3" customWidth="1"/>
    <col min="5871" max="5871" width="7" style="3" customWidth="1"/>
    <col min="5872" max="5872" width="11.5703125" style="3" customWidth="1"/>
    <col min="5873" max="5873" width="13.7109375" style="3" customWidth="1"/>
    <col min="5874" max="6119" width="9.140625" style="3"/>
    <col min="6120" max="6120" width="2.140625" style="3" customWidth="1"/>
    <col min="6121" max="6121" width="3.7109375" style="3" customWidth="1"/>
    <col min="6122" max="6122" width="19.42578125" style="3" customWidth="1"/>
    <col min="6123" max="6123" width="15.140625" style="3" customWidth="1"/>
    <col min="6124" max="6124" width="6.5703125" style="3" customWidth="1"/>
    <col min="6125" max="6125" width="52.140625" style="3" customWidth="1"/>
    <col min="6126" max="6126" width="5.85546875" style="3" customWidth="1"/>
    <col min="6127" max="6127" width="7" style="3" customWidth="1"/>
    <col min="6128" max="6128" width="11.5703125" style="3" customWidth="1"/>
    <col min="6129" max="6129" width="13.7109375" style="3" customWidth="1"/>
    <col min="6130" max="6375" width="9.140625" style="3"/>
    <col min="6376" max="6376" width="2.140625" style="3" customWidth="1"/>
    <col min="6377" max="6377" width="3.7109375" style="3" customWidth="1"/>
    <col min="6378" max="6378" width="19.42578125" style="3" customWidth="1"/>
    <col min="6379" max="6379" width="15.140625" style="3" customWidth="1"/>
    <col min="6380" max="6380" width="6.5703125" style="3" customWidth="1"/>
    <col min="6381" max="6381" width="52.140625" style="3" customWidth="1"/>
    <col min="6382" max="6382" width="5.85546875" style="3" customWidth="1"/>
    <col min="6383" max="6383" width="7" style="3" customWidth="1"/>
    <col min="6384" max="6384" width="11.5703125" style="3" customWidth="1"/>
    <col min="6385" max="6385" width="13.7109375" style="3" customWidth="1"/>
    <col min="6386" max="6631" width="9.140625" style="3"/>
    <col min="6632" max="6632" width="2.140625" style="3" customWidth="1"/>
    <col min="6633" max="6633" width="3.7109375" style="3" customWidth="1"/>
    <col min="6634" max="6634" width="19.42578125" style="3" customWidth="1"/>
    <col min="6635" max="6635" width="15.140625" style="3" customWidth="1"/>
    <col min="6636" max="6636" width="6.5703125" style="3" customWidth="1"/>
    <col min="6637" max="6637" width="52.140625" style="3" customWidth="1"/>
    <col min="6638" max="6638" width="5.85546875" style="3" customWidth="1"/>
    <col min="6639" max="6639" width="7" style="3" customWidth="1"/>
    <col min="6640" max="6640" width="11.5703125" style="3" customWidth="1"/>
    <col min="6641" max="6641" width="13.7109375" style="3" customWidth="1"/>
    <col min="6642" max="6887" width="9.140625" style="3"/>
    <col min="6888" max="6888" width="2.140625" style="3" customWidth="1"/>
    <col min="6889" max="6889" width="3.7109375" style="3" customWidth="1"/>
    <col min="6890" max="6890" width="19.42578125" style="3" customWidth="1"/>
    <col min="6891" max="6891" width="15.140625" style="3" customWidth="1"/>
    <col min="6892" max="6892" width="6.5703125" style="3" customWidth="1"/>
    <col min="6893" max="6893" width="52.140625" style="3" customWidth="1"/>
    <col min="6894" max="6894" width="5.85546875" style="3" customWidth="1"/>
    <col min="6895" max="6895" width="7" style="3" customWidth="1"/>
    <col min="6896" max="6896" width="11.5703125" style="3" customWidth="1"/>
    <col min="6897" max="6897" width="13.7109375" style="3" customWidth="1"/>
    <col min="6898" max="7143" width="9.140625" style="3"/>
    <col min="7144" max="7144" width="2.140625" style="3" customWidth="1"/>
    <col min="7145" max="7145" width="3.7109375" style="3" customWidth="1"/>
    <col min="7146" max="7146" width="19.42578125" style="3" customWidth="1"/>
    <col min="7147" max="7147" width="15.140625" style="3" customWidth="1"/>
    <col min="7148" max="7148" width="6.5703125" style="3" customWidth="1"/>
    <col min="7149" max="7149" width="52.140625" style="3" customWidth="1"/>
    <col min="7150" max="7150" width="5.85546875" style="3" customWidth="1"/>
    <col min="7151" max="7151" width="7" style="3" customWidth="1"/>
    <col min="7152" max="7152" width="11.5703125" style="3" customWidth="1"/>
    <col min="7153" max="7153" width="13.7109375" style="3" customWidth="1"/>
    <col min="7154" max="7399" width="9.140625" style="3"/>
    <col min="7400" max="7400" width="2.140625" style="3" customWidth="1"/>
    <col min="7401" max="7401" width="3.7109375" style="3" customWidth="1"/>
    <col min="7402" max="7402" width="19.42578125" style="3" customWidth="1"/>
    <col min="7403" max="7403" width="15.140625" style="3" customWidth="1"/>
    <col min="7404" max="7404" width="6.5703125" style="3" customWidth="1"/>
    <col min="7405" max="7405" width="52.140625" style="3" customWidth="1"/>
    <col min="7406" max="7406" width="5.85546875" style="3" customWidth="1"/>
    <col min="7407" max="7407" width="7" style="3" customWidth="1"/>
    <col min="7408" max="7408" width="11.5703125" style="3" customWidth="1"/>
    <col min="7409" max="7409" width="13.7109375" style="3" customWidth="1"/>
    <col min="7410" max="7655" width="9.140625" style="3"/>
    <col min="7656" max="7656" width="2.140625" style="3" customWidth="1"/>
    <col min="7657" max="7657" width="3.7109375" style="3" customWidth="1"/>
    <col min="7658" max="7658" width="19.42578125" style="3" customWidth="1"/>
    <col min="7659" max="7659" width="15.140625" style="3" customWidth="1"/>
    <col min="7660" max="7660" width="6.5703125" style="3" customWidth="1"/>
    <col min="7661" max="7661" width="52.140625" style="3" customWidth="1"/>
    <col min="7662" max="7662" width="5.85546875" style="3" customWidth="1"/>
    <col min="7663" max="7663" width="7" style="3" customWidth="1"/>
    <col min="7664" max="7664" width="11.5703125" style="3" customWidth="1"/>
    <col min="7665" max="7665" width="13.7109375" style="3" customWidth="1"/>
    <col min="7666" max="7911" width="9.140625" style="3"/>
    <col min="7912" max="7912" width="2.140625" style="3" customWidth="1"/>
    <col min="7913" max="7913" width="3.7109375" style="3" customWidth="1"/>
    <col min="7914" max="7914" width="19.42578125" style="3" customWidth="1"/>
    <col min="7915" max="7915" width="15.140625" style="3" customWidth="1"/>
    <col min="7916" max="7916" width="6.5703125" style="3" customWidth="1"/>
    <col min="7917" max="7917" width="52.140625" style="3" customWidth="1"/>
    <col min="7918" max="7918" width="5.85546875" style="3" customWidth="1"/>
    <col min="7919" max="7919" width="7" style="3" customWidth="1"/>
    <col min="7920" max="7920" width="11.5703125" style="3" customWidth="1"/>
    <col min="7921" max="7921" width="13.7109375" style="3" customWidth="1"/>
    <col min="7922" max="8167" width="9.140625" style="3"/>
    <col min="8168" max="8168" width="2.140625" style="3" customWidth="1"/>
    <col min="8169" max="8169" width="3.7109375" style="3" customWidth="1"/>
    <col min="8170" max="8170" width="19.42578125" style="3" customWidth="1"/>
    <col min="8171" max="8171" width="15.140625" style="3" customWidth="1"/>
    <col min="8172" max="8172" width="6.5703125" style="3" customWidth="1"/>
    <col min="8173" max="8173" width="52.140625" style="3" customWidth="1"/>
    <col min="8174" max="8174" width="5.85546875" style="3" customWidth="1"/>
    <col min="8175" max="8175" width="7" style="3" customWidth="1"/>
    <col min="8176" max="8176" width="11.5703125" style="3" customWidth="1"/>
    <col min="8177" max="8177" width="13.7109375" style="3" customWidth="1"/>
    <col min="8178" max="8423" width="9.140625" style="3"/>
    <col min="8424" max="8424" width="2.140625" style="3" customWidth="1"/>
    <col min="8425" max="8425" width="3.7109375" style="3" customWidth="1"/>
    <col min="8426" max="8426" width="19.42578125" style="3" customWidth="1"/>
    <col min="8427" max="8427" width="15.140625" style="3" customWidth="1"/>
    <col min="8428" max="8428" width="6.5703125" style="3" customWidth="1"/>
    <col min="8429" max="8429" width="52.140625" style="3" customWidth="1"/>
    <col min="8430" max="8430" width="5.85546875" style="3" customWidth="1"/>
    <col min="8431" max="8431" width="7" style="3" customWidth="1"/>
    <col min="8432" max="8432" width="11.5703125" style="3" customWidth="1"/>
    <col min="8433" max="8433" width="13.7109375" style="3" customWidth="1"/>
    <col min="8434" max="8679" width="9.140625" style="3"/>
    <col min="8680" max="8680" width="2.140625" style="3" customWidth="1"/>
    <col min="8681" max="8681" width="3.7109375" style="3" customWidth="1"/>
    <col min="8682" max="8682" width="19.42578125" style="3" customWidth="1"/>
    <col min="8683" max="8683" width="15.140625" style="3" customWidth="1"/>
    <col min="8684" max="8684" width="6.5703125" style="3" customWidth="1"/>
    <col min="8685" max="8685" width="52.140625" style="3" customWidth="1"/>
    <col min="8686" max="8686" width="5.85546875" style="3" customWidth="1"/>
    <col min="8687" max="8687" width="7" style="3" customWidth="1"/>
    <col min="8688" max="8688" width="11.5703125" style="3" customWidth="1"/>
    <col min="8689" max="8689" width="13.7109375" style="3" customWidth="1"/>
    <col min="8690" max="8935" width="9.140625" style="3"/>
    <col min="8936" max="8936" width="2.140625" style="3" customWidth="1"/>
    <col min="8937" max="8937" width="3.7109375" style="3" customWidth="1"/>
    <col min="8938" max="8938" width="19.42578125" style="3" customWidth="1"/>
    <col min="8939" max="8939" width="15.140625" style="3" customWidth="1"/>
    <col min="8940" max="8940" width="6.5703125" style="3" customWidth="1"/>
    <col min="8941" max="8941" width="52.140625" style="3" customWidth="1"/>
    <col min="8942" max="8942" width="5.85546875" style="3" customWidth="1"/>
    <col min="8943" max="8943" width="7" style="3" customWidth="1"/>
    <col min="8944" max="8944" width="11.5703125" style="3" customWidth="1"/>
    <col min="8945" max="8945" width="13.7109375" style="3" customWidth="1"/>
    <col min="8946" max="9191" width="9.140625" style="3"/>
    <col min="9192" max="9192" width="2.140625" style="3" customWidth="1"/>
    <col min="9193" max="9193" width="3.7109375" style="3" customWidth="1"/>
    <col min="9194" max="9194" width="19.42578125" style="3" customWidth="1"/>
    <col min="9195" max="9195" width="15.140625" style="3" customWidth="1"/>
    <col min="9196" max="9196" width="6.5703125" style="3" customWidth="1"/>
    <col min="9197" max="9197" width="52.140625" style="3" customWidth="1"/>
    <col min="9198" max="9198" width="5.85546875" style="3" customWidth="1"/>
    <col min="9199" max="9199" width="7" style="3" customWidth="1"/>
    <col min="9200" max="9200" width="11.5703125" style="3" customWidth="1"/>
    <col min="9201" max="9201" width="13.7109375" style="3" customWidth="1"/>
    <col min="9202" max="9447" width="9.140625" style="3"/>
    <col min="9448" max="9448" width="2.140625" style="3" customWidth="1"/>
    <col min="9449" max="9449" width="3.7109375" style="3" customWidth="1"/>
    <col min="9450" max="9450" width="19.42578125" style="3" customWidth="1"/>
    <col min="9451" max="9451" width="15.140625" style="3" customWidth="1"/>
    <col min="9452" max="9452" width="6.5703125" style="3" customWidth="1"/>
    <col min="9453" max="9453" width="52.140625" style="3" customWidth="1"/>
    <col min="9454" max="9454" width="5.85546875" style="3" customWidth="1"/>
    <col min="9455" max="9455" width="7" style="3" customWidth="1"/>
    <col min="9456" max="9456" width="11.5703125" style="3" customWidth="1"/>
    <col min="9457" max="9457" width="13.7109375" style="3" customWidth="1"/>
    <col min="9458" max="9703" width="9.140625" style="3"/>
    <col min="9704" max="9704" width="2.140625" style="3" customWidth="1"/>
    <col min="9705" max="9705" width="3.7109375" style="3" customWidth="1"/>
    <col min="9706" max="9706" width="19.42578125" style="3" customWidth="1"/>
    <col min="9707" max="9707" width="15.140625" style="3" customWidth="1"/>
    <col min="9708" max="9708" width="6.5703125" style="3" customWidth="1"/>
    <col min="9709" max="9709" width="52.140625" style="3" customWidth="1"/>
    <col min="9710" max="9710" width="5.85546875" style="3" customWidth="1"/>
    <col min="9711" max="9711" width="7" style="3" customWidth="1"/>
    <col min="9712" max="9712" width="11.5703125" style="3" customWidth="1"/>
    <col min="9713" max="9713" width="13.7109375" style="3" customWidth="1"/>
    <col min="9714" max="9959" width="9.140625" style="3"/>
    <col min="9960" max="9960" width="2.140625" style="3" customWidth="1"/>
    <col min="9961" max="9961" width="3.7109375" style="3" customWidth="1"/>
    <col min="9962" max="9962" width="19.42578125" style="3" customWidth="1"/>
    <col min="9963" max="9963" width="15.140625" style="3" customWidth="1"/>
    <col min="9964" max="9964" width="6.5703125" style="3" customWidth="1"/>
    <col min="9965" max="9965" width="52.140625" style="3" customWidth="1"/>
    <col min="9966" max="9966" width="5.85546875" style="3" customWidth="1"/>
    <col min="9967" max="9967" width="7" style="3" customWidth="1"/>
    <col min="9968" max="9968" width="11.5703125" style="3" customWidth="1"/>
    <col min="9969" max="9969" width="13.7109375" style="3" customWidth="1"/>
    <col min="9970" max="10215" width="9.140625" style="3"/>
    <col min="10216" max="10216" width="2.140625" style="3" customWidth="1"/>
    <col min="10217" max="10217" width="3.7109375" style="3" customWidth="1"/>
    <col min="10218" max="10218" width="19.42578125" style="3" customWidth="1"/>
    <col min="10219" max="10219" width="15.140625" style="3" customWidth="1"/>
    <col min="10220" max="10220" width="6.5703125" style="3" customWidth="1"/>
    <col min="10221" max="10221" width="52.140625" style="3" customWidth="1"/>
    <col min="10222" max="10222" width="5.85546875" style="3" customWidth="1"/>
    <col min="10223" max="10223" width="7" style="3" customWidth="1"/>
    <col min="10224" max="10224" width="11.5703125" style="3" customWidth="1"/>
    <col min="10225" max="10225" width="13.7109375" style="3" customWidth="1"/>
    <col min="10226" max="10471" width="9.140625" style="3"/>
    <col min="10472" max="10472" width="2.140625" style="3" customWidth="1"/>
    <col min="10473" max="10473" width="3.7109375" style="3" customWidth="1"/>
    <col min="10474" max="10474" width="19.42578125" style="3" customWidth="1"/>
    <col min="10475" max="10475" width="15.140625" style="3" customWidth="1"/>
    <col min="10476" max="10476" width="6.5703125" style="3" customWidth="1"/>
    <col min="10477" max="10477" width="52.140625" style="3" customWidth="1"/>
    <col min="10478" max="10478" width="5.85546875" style="3" customWidth="1"/>
    <col min="10479" max="10479" width="7" style="3" customWidth="1"/>
    <col min="10480" max="10480" width="11.5703125" style="3" customWidth="1"/>
    <col min="10481" max="10481" width="13.7109375" style="3" customWidth="1"/>
    <col min="10482" max="10727" width="9.140625" style="3"/>
    <col min="10728" max="10728" width="2.140625" style="3" customWidth="1"/>
    <col min="10729" max="10729" width="3.7109375" style="3" customWidth="1"/>
    <col min="10730" max="10730" width="19.42578125" style="3" customWidth="1"/>
    <col min="10731" max="10731" width="15.140625" style="3" customWidth="1"/>
    <col min="10732" max="10732" width="6.5703125" style="3" customWidth="1"/>
    <col min="10733" max="10733" width="52.140625" style="3" customWidth="1"/>
    <col min="10734" max="10734" width="5.85546875" style="3" customWidth="1"/>
    <col min="10735" max="10735" width="7" style="3" customWidth="1"/>
    <col min="10736" max="10736" width="11.5703125" style="3" customWidth="1"/>
    <col min="10737" max="10737" width="13.7109375" style="3" customWidth="1"/>
    <col min="10738" max="10983" width="9.140625" style="3"/>
    <col min="10984" max="10984" width="2.140625" style="3" customWidth="1"/>
    <col min="10985" max="10985" width="3.7109375" style="3" customWidth="1"/>
    <col min="10986" max="10986" width="19.42578125" style="3" customWidth="1"/>
    <col min="10987" max="10987" width="15.140625" style="3" customWidth="1"/>
    <col min="10988" max="10988" width="6.5703125" style="3" customWidth="1"/>
    <col min="10989" max="10989" width="52.140625" style="3" customWidth="1"/>
    <col min="10990" max="10990" width="5.85546875" style="3" customWidth="1"/>
    <col min="10991" max="10991" width="7" style="3" customWidth="1"/>
    <col min="10992" max="10992" width="11.5703125" style="3" customWidth="1"/>
    <col min="10993" max="10993" width="13.7109375" style="3" customWidth="1"/>
    <col min="10994" max="11239" width="9.140625" style="3"/>
    <col min="11240" max="11240" width="2.140625" style="3" customWidth="1"/>
    <col min="11241" max="11241" width="3.7109375" style="3" customWidth="1"/>
    <col min="11242" max="11242" width="19.42578125" style="3" customWidth="1"/>
    <col min="11243" max="11243" width="15.140625" style="3" customWidth="1"/>
    <col min="11244" max="11244" width="6.5703125" style="3" customWidth="1"/>
    <col min="11245" max="11245" width="52.140625" style="3" customWidth="1"/>
    <col min="11246" max="11246" width="5.85546875" style="3" customWidth="1"/>
    <col min="11247" max="11247" width="7" style="3" customWidth="1"/>
    <col min="11248" max="11248" width="11.5703125" style="3" customWidth="1"/>
    <col min="11249" max="11249" width="13.7109375" style="3" customWidth="1"/>
    <col min="11250" max="11495" width="9.140625" style="3"/>
    <col min="11496" max="11496" width="2.140625" style="3" customWidth="1"/>
    <col min="11497" max="11497" width="3.7109375" style="3" customWidth="1"/>
    <col min="11498" max="11498" width="19.42578125" style="3" customWidth="1"/>
    <col min="11499" max="11499" width="15.140625" style="3" customWidth="1"/>
    <col min="11500" max="11500" width="6.5703125" style="3" customWidth="1"/>
    <col min="11501" max="11501" width="52.140625" style="3" customWidth="1"/>
    <col min="11502" max="11502" width="5.85546875" style="3" customWidth="1"/>
    <col min="11503" max="11503" width="7" style="3" customWidth="1"/>
    <col min="11504" max="11504" width="11.5703125" style="3" customWidth="1"/>
    <col min="11505" max="11505" width="13.7109375" style="3" customWidth="1"/>
    <col min="11506" max="11751" width="9.140625" style="3"/>
    <col min="11752" max="11752" width="2.140625" style="3" customWidth="1"/>
    <col min="11753" max="11753" width="3.7109375" style="3" customWidth="1"/>
    <col min="11754" max="11754" width="19.42578125" style="3" customWidth="1"/>
    <col min="11755" max="11755" width="15.140625" style="3" customWidth="1"/>
    <col min="11756" max="11756" width="6.5703125" style="3" customWidth="1"/>
    <col min="11757" max="11757" width="52.140625" style="3" customWidth="1"/>
    <col min="11758" max="11758" width="5.85546875" style="3" customWidth="1"/>
    <col min="11759" max="11759" width="7" style="3" customWidth="1"/>
    <col min="11760" max="11760" width="11.5703125" style="3" customWidth="1"/>
    <col min="11761" max="11761" width="13.7109375" style="3" customWidth="1"/>
    <col min="11762" max="12007" width="9.140625" style="3"/>
    <col min="12008" max="12008" width="2.140625" style="3" customWidth="1"/>
    <col min="12009" max="12009" width="3.7109375" style="3" customWidth="1"/>
    <col min="12010" max="12010" width="19.42578125" style="3" customWidth="1"/>
    <col min="12011" max="12011" width="15.140625" style="3" customWidth="1"/>
    <col min="12012" max="12012" width="6.5703125" style="3" customWidth="1"/>
    <col min="12013" max="12013" width="52.140625" style="3" customWidth="1"/>
    <col min="12014" max="12014" width="5.85546875" style="3" customWidth="1"/>
    <col min="12015" max="12015" width="7" style="3" customWidth="1"/>
    <col min="12016" max="12016" width="11.5703125" style="3" customWidth="1"/>
    <col min="12017" max="12017" width="13.7109375" style="3" customWidth="1"/>
    <col min="12018" max="12263" width="9.140625" style="3"/>
    <col min="12264" max="12264" width="2.140625" style="3" customWidth="1"/>
    <col min="12265" max="12265" width="3.7109375" style="3" customWidth="1"/>
    <col min="12266" max="12266" width="19.42578125" style="3" customWidth="1"/>
    <col min="12267" max="12267" width="15.140625" style="3" customWidth="1"/>
    <col min="12268" max="12268" width="6.5703125" style="3" customWidth="1"/>
    <col min="12269" max="12269" width="52.140625" style="3" customWidth="1"/>
    <col min="12270" max="12270" width="5.85546875" style="3" customWidth="1"/>
    <col min="12271" max="12271" width="7" style="3" customWidth="1"/>
    <col min="12272" max="12272" width="11.5703125" style="3" customWidth="1"/>
    <col min="12273" max="12273" width="13.7109375" style="3" customWidth="1"/>
    <col min="12274" max="12519" width="9.140625" style="3"/>
    <col min="12520" max="12520" width="2.140625" style="3" customWidth="1"/>
    <col min="12521" max="12521" width="3.7109375" style="3" customWidth="1"/>
    <col min="12522" max="12522" width="19.42578125" style="3" customWidth="1"/>
    <col min="12523" max="12523" width="15.140625" style="3" customWidth="1"/>
    <col min="12524" max="12524" width="6.5703125" style="3" customWidth="1"/>
    <col min="12525" max="12525" width="52.140625" style="3" customWidth="1"/>
    <col min="12526" max="12526" width="5.85546875" style="3" customWidth="1"/>
    <col min="12527" max="12527" width="7" style="3" customWidth="1"/>
    <col min="12528" max="12528" width="11.5703125" style="3" customWidth="1"/>
    <col min="12529" max="12529" width="13.7109375" style="3" customWidth="1"/>
    <col min="12530" max="12775" width="9.140625" style="3"/>
    <col min="12776" max="12776" width="2.140625" style="3" customWidth="1"/>
    <col min="12777" max="12777" width="3.7109375" style="3" customWidth="1"/>
    <col min="12778" max="12778" width="19.42578125" style="3" customWidth="1"/>
    <col min="12779" max="12779" width="15.140625" style="3" customWidth="1"/>
    <col min="12780" max="12780" width="6.5703125" style="3" customWidth="1"/>
    <col min="12781" max="12781" width="52.140625" style="3" customWidth="1"/>
    <col min="12782" max="12782" width="5.85546875" style="3" customWidth="1"/>
    <col min="12783" max="12783" width="7" style="3" customWidth="1"/>
    <col min="12784" max="12784" width="11.5703125" style="3" customWidth="1"/>
    <col min="12785" max="12785" width="13.7109375" style="3" customWidth="1"/>
    <col min="12786" max="13031" width="9.140625" style="3"/>
    <col min="13032" max="13032" width="2.140625" style="3" customWidth="1"/>
    <col min="13033" max="13033" width="3.7109375" style="3" customWidth="1"/>
    <col min="13034" max="13034" width="19.42578125" style="3" customWidth="1"/>
    <col min="13035" max="13035" width="15.140625" style="3" customWidth="1"/>
    <col min="13036" max="13036" width="6.5703125" style="3" customWidth="1"/>
    <col min="13037" max="13037" width="52.140625" style="3" customWidth="1"/>
    <col min="13038" max="13038" width="5.85546875" style="3" customWidth="1"/>
    <col min="13039" max="13039" width="7" style="3" customWidth="1"/>
    <col min="13040" max="13040" width="11.5703125" style="3" customWidth="1"/>
    <col min="13041" max="13041" width="13.7109375" style="3" customWidth="1"/>
    <col min="13042" max="13287" width="9.140625" style="3"/>
    <col min="13288" max="13288" width="2.140625" style="3" customWidth="1"/>
    <col min="13289" max="13289" width="3.7109375" style="3" customWidth="1"/>
    <col min="13290" max="13290" width="19.42578125" style="3" customWidth="1"/>
    <col min="13291" max="13291" width="15.140625" style="3" customWidth="1"/>
    <col min="13292" max="13292" width="6.5703125" style="3" customWidth="1"/>
    <col min="13293" max="13293" width="52.140625" style="3" customWidth="1"/>
    <col min="13294" max="13294" width="5.85546875" style="3" customWidth="1"/>
    <col min="13295" max="13295" width="7" style="3" customWidth="1"/>
    <col min="13296" max="13296" width="11.5703125" style="3" customWidth="1"/>
    <col min="13297" max="13297" width="13.7109375" style="3" customWidth="1"/>
    <col min="13298" max="13543" width="9.140625" style="3"/>
    <col min="13544" max="13544" width="2.140625" style="3" customWidth="1"/>
    <col min="13545" max="13545" width="3.7109375" style="3" customWidth="1"/>
    <col min="13546" max="13546" width="19.42578125" style="3" customWidth="1"/>
    <col min="13547" max="13547" width="15.140625" style="3" customWidth="1"/>
    <col min="13548" max="13548" width="6.5703125" style="3" customWidth="1"/>
    <col min="13549" max="13549" width="52.140625" style="3" customWidth="1"/>
    <col min="13550" max="13550" width="5.85546875" style="3" customWidth="1"/>
    <col min="13551" max="13551" width="7" style="3" customWidth="1"/>
    <col min="13552" max="13552" width="11.5703125" style="3" customWidth="1"/>
    <col min="13553" max="13553" width="13.7109375" style="3" customWidth="1"/>
    <col min="13554" max="13799" width="9.140625" style="3"/>
    <col min="13800" max="13800" width="2.140625" style="3" customWidth="1"/>
    <col min="13801" max="13801" width="3.7109375" style="3" customWidth="1"/>
    <col min="13802" max="13802" width="19.42578125" style="3" customWidth="1"/>
    <col min="13803" max="13803" width="15.140625" style="3" customWidth="1"/>
    <col min="13804" max="13804" width="6.5703125" style="3" customWidth="1"/>
    <col min="13805" max="13805" width="52.140625" style="3" customWidth="1"/>
    <col min="13806" max="13806" width="5.85546875" style="3" customWidth="1"/>
    <col min="13807" max="13807" width="7" style="3" customWidth="1"/>
    <col min="13808" max="13808" width="11.5703125" style="3" customWidth="1"/>
    <col min="13809" max="13809" width="13.7109375" style="3" customWidth="1"/>
    <col min="13810" max="14055" width="9.140625" style="3"/>
    <col min="14056" max="14056" width="2.140625" style="3" customWidth="1"/>
    <col min="14057" max="14057" width="3.7109375" style="3" customWidth="1"/>
    <col min="14058" max="14058" width="19.42578125" style="3" customWidth="1"/>
    <col min="14059" max="14059" width="15.140625" style="3" customWidth="1"/>
    <col min="14060" max="14060" width="6.5703125" style="3" customWidth="1"/>
    <col min="14061" max="14061" width="52.140625" style="3" customWidth="1"/>
    <col min="14062" max="14062" width="5.85546875" style="3" customWidth="1"/>
    <col min="14063" max="14063" width="7" style="3" customWidth="1"/>
    <col min="14064" max="14064" width="11.5703125" style="3" customWidth="1"/>
    <col min="14065" max="14065" width="13.7109375" style="3" customWidth="1"/>
    <col min="14066" max="14311" width="9.140625" style="3"/>
    <col min="14312" max="14312" width="2.140625" style="3" customWidth="1"/>
    <col min="14313" max="14313" width="3.7109375" style="3" customWidth="1"/>
    <col min="14314" max="14314" width="19.42578125" style="3" customWidth="1"/>
    <col min="14315" max="14315" width="15.140625" style="3" customWidth="1"/>
    <col min="14316" max="14316" width="6.5703125" style="3" customWidth="1"/>
    <col min="14317" max="14317" width="52.140625" style="3" customWidth="1"/>
    <col min="14318" max="14318" width="5.85546875" style="3" customWidth="1"/>
    <col min="14319" max="14319" width="7" style="3" customWidth="1"/>
    <col min="14320" max="14320" width="11.5703125" style="3" customWidth="1"/>
    <col min="14321" max="14321" width="13.7109375" style="3" customWidth="1"/>
    <col min="14322" max="14567" width="9.140625" style="3"/>
    <col min="14568" max="14568" width="2.140625" style="3" customWidth="1"/>
    <col min="14569" max="14569" width="3.7109375" style="3" customWidth="1"/>
    <col min="14570" max="14570" width="19.42578125" style="3" customWidth="1"/>
    <col min="14571" max="14571" width="15.140625" style="3" customWidth="1"/>
    <col min="14572" max="14572" width="6.5703125" style="3" customWidth="1"/>
    <col min="14573" max="14573" width="52.140625" style="3" customWidth="1"/>
    <col min="14574" max="14574" width="5.85546875" style="3" customWidth="1"/>
    <col min="14575" max="14575" width="7" style="3" customWidth="1"/>
    <col min="14576" max="14576" width="11.5703125" style="3" customWidth="1"/>
    <col min="14577" max="14577" width="13.7109375" style="3" customWidth="1"/>
    <col min="14578" max="14823" width="9.140625" style="3"/>
    <col min="14824" max="14824" width="2.140625" style="3" customWidth="1"/>
    <col min="14825" max="14825" width="3.7109375" style="3" customWidth="1"/>
    <col min="14826" max="14826" width="19.42578125" style="3" customWidth="1"/>
    <col min="14827" max="14827" width="15.140625" style="3" customWidth="1"/>
    <col min="14828" max="14828" width="6.5703125" style="3" customWidth="1"/>
    <col min="14829" max="14829" width="52.140625" style="3" customWidth="1"/>
    <col min="14830" max="14830" width="5.85546875" style="3" customWidth="1"/>
    <col min="14831" max="14831" width="7" style="3" customWidth="1"/>
    <col min="14832" max="14832" width="11.5703125" style="3" customWidth="1"/>
    <col min="14833" max="14833" width="13.7109375" style="3" customWidth="1"/>
    <col min="14834" max="15079" width="9.140625" style="3"/>
    <col min="15080" max="15080" width="2.140625" style="3" customWidth="1"/>
    <col min="15081" max="15081" width="3.7109375" style="3" customWidth="1"/>
    <col min="15082" max="15082" width="19.42578125" style="3" customWidth="1"/>
    <col min="15083" max="15083" width="15.140625" style="3" customWidth="1"/>
    <col min="15084" max="15084" width="6.5703125" style="3" customWidth="1"/>
    <col min="15085" max="15085" width="52.140625" style="3" customWidth="1"/>
    <col min="15086" max="15086" width="5.85546875" style="3" customWidth="1"/>
    <col min="15087" max="15087" width="7" style="3" customWidth="1"/>
    <col min="15088" max="15088" width="11.5703125" style="3" customWidth="1"/>
    <col min="15089" max="15089" width="13.7109375" style="3" customWidth="1"/>
    <col min="15090" max="15335" width="9.140625" style="3"/>
    <col min="15336" max="15336" width="2.140625" style="3" customWidth="1"/>
    <col min="15337" max="15337" width="3.7109375" style="3" customWidth="1"/>
    <col min="15338" max="15338" width="19.42578125" style="3" customWidth="1"/>
    <col min="15339" max="15339" width="15.140625" style="3" customWidth="1"/>
    <col min="15340" max="15340" width="6.5703125" style="3" customWidth="1"/>
    <col min="15341" max="15341" width="52.140625" style="3" customWidth="1"/>
    <col min="15342" max="15342" width="5.85546875" style="3" customWidth="1"/>
    <col min="15343" max="15343" width="7" style="3" customWidth="1"/>
    <col min="15344" max="15344" width="11.5703125" style="3" customWidth="1"/>
    <col min="15345" max="15345" width="13.7109375" style="3" customWidth="1"/>
    <col min="15346" max="15591" width="9.140625" style="3"/>
    <col min="15592" max="15592" width="2.140625" style="3" customWidth="1"/>
    <col min="15593" max="15593" width="3.7109375" style="3" customWidth="1"/>
    <col min="15594" max="15594" width="19.42578125" style="3" customWidth="1"/>
    <col min="15595" max="15595" width="15.140625" style="3" customWidth="1"/>
    <col min="15596" max="15596" width="6.5703125" style="3" customWidth="1"/>
    <col min="15597" max="15597" width="52.140625" style="3" customWidth="1"/>
    <col min="15598" max="15598" width="5.85546875" style="3" customWidth="1"/>
    <col min="15599" max="15599" width="7" style="3" customWidth="1"/>
    <col min="15600" max="15600" width="11.5703125" style="3" customWidth="1"/>
    <col min="15601" max="15601" width="13.7109375" style="3" customWidth="1"/>
    <col min="15602" max="15847" width="9.140625" style="3"/>
    <col min="15848" max="15848" width="2.140625" style="3" customWidth="1"/>
    <col min="15849" max="15849" width="3.7109375" style="3" customWidth="1"/>
    <col min="15850" max="15850" width="19.42578125" style="3" customWidth="1"/>
    <col min="15851" max="15851" width="15.140625" style="3" customWidth="1"/>
    <col min="15852" max="15852" width="6.5703125" style="3" customWidth="1"/>
    <col min="15853" max="15853" width="52.140625" style="3" customWidth="1"/>
    <col min="15854" max="15854" width="5.85546875" style="3" customWidth="1"/>
    <col min="15855" max="15855" width="7" style="3" customWidth="1"/>
    <col min="15856" max="15856" width="11.5703125" style="3" customWidth="1"/>
    <col min="15857" max="15857" width="13.7109375" style="3" customWidth="1"/>
    <col min="15858" max="16103" width="9.140625" style="3"/>
    <col min="16104" max="16104" width="2.140625" style="3" customWidth="1"/>
    <col min="16105" max="16105" width="3.7109375" style="3" customWidth="1"/>
    <col min="16106" max="16106" width="19.42578125" style="3" customWidth="1"/>
    <col min="16107" max="16107" width="15.140625" style="3" customWidth="1"/>
    <col min="16108" max="16108" width="6.5703125" style="3" customWidth="1"/>
    <col min="16109" max="16109" width="52.140625" style="3" customWidth="1"/>
    <col min="16110" max="16110" width="5.85546875" style="3" customWidth="1"/>
    <col min="16111" max="16111" width="7" style="3" customWidth="1"/>
    <col min="16112" max="16112" width="11.5703125" style="3" customWidth="1"/>
    <col min="16113" max="16113" width="13.7109375" style="3" customWidth="1"/>
    <col min="16114" max="16384" width="9.140625" style="3"/>
  </cols>
  <sheetData>
    <row r="2" spans="1:10" ht="49.5" customHeight="1" x14ac:dyDescent="0.2">
      <c r="A2" s="1"/>
      <c r="B2" s="81" t="s">
        <v>123</v>
      </c>
      <c r="C2" s="81"/>
      <c r="D2" s="81"/>
      <c r="E2" s="81"/>
      <c r="F2" s="81"/>
      <c r="G2" s="81"/>
      <c r="H2" s="81"/>
      <c r="I2" s="81"/>
      <c r="J2" s="81"/>
    </row>
    <row r="3" spans="1:10" ht="42" customHeight="1" x14ac:dyDescent="0.2">
      <c r="A3" s="2"/>
      <c r="B3" s="90" t="s">
        <v>0</v>
      </c>
      <c r="C3" s="100" t="s">
        <v>1</v>
      </c>
      <c r="D3" s="100"/>
      <c r="E3" s="100"/>
      <c r="F3" s="100"/>
      <c r="G3" s="90" t="s">
        <v>122</v>
      </c>
      <c r="H3" s="90"/>
      <c r="I3" s="91" t="s">
        <v>148</v>
      </c>
      <c r="J3" s="91" t="s">
        <v>149</v>
      </c>
    </row>
    <row r="4" spans="1:10" ht="15" x14ac:dyDescent="0.2">
      <c r="A4" s="2"/>
      <c r="B4" s="90"/>
      <c r="C4" s="100"/>
      <c r="D4" s="100"/>
      <c r="E4" s="100"/>
      <c r="F4" s="100"/>
      <c r="G4" s="10" t="s">
        <v>2</v>
      </c>
      <c r="H4" s="10" t="s">
        <v>3</v>
      </c>
      <c r="I4" s="91"/>
      <c r="J4" s="91"/>
    </row>
    <row r="5" spans="1:10" ht="34.5" customHeight="1" x14ac:dyDescent="0.2">
      <c r="A5" s="2"/>
      <c r="B5" s="7">
        <v>1</v>
      </c>
      <c r="C5" s="78" t="s">
        <v>13</v>
      </c>
      <c r="D5" s="79"/>
      <c r="E5" s="79"/>
      <c r="F5" s="80"/>
      <c r="G5" s="10" t="s">
        <v>81</v>
      </c>
      <c r="H5" s="10" t="s">
        <v>82</v>
      </c>
      <c r="I5" s="24">
        <v>75.599999999999994</v>
      </c>
      <c r="J5" s="24">
        <v>75.599999999999994</v>
      </c>
    </row>
    <row r="6" spans="1:10" ht="60" customHeight="1" x14ac:dyDescent="0.2">
      <c r="A6" s="2"/>
      <c r="B6" s="7">
        <v>2</v>
      </c>
      <c r="C6" s="78" t="s">
        <v>14</v>
      </c>
      <c r="D6" s="79"/>
      <c r="E6" s="79"/>
      <c r="F6" s="80"/>
      <c r="G6" s="10" t="s">
        <v>41</v>
      </c>
      <c r="H6" s="10">
        <v>3600</v>
      </c>
      <c r="I6" s="24">
        <v>47</v>
      </c>
      <c r="J6" s="24">
        <v>46.8</v>
      </c>
    </row>
    <row r="7" spans="1:10" ht="32.25" customHeight="1" x14ac:dyDescent="0.2">
      <c r="A7" s="2"/>
      <c r="B7" s="71" t="s">
        <v>124</v>
      </c>
      <c r="C7" s="72"/>
      <c r="D7" s="72"/>
      <c r="E7" s="72"/>
      <c r="F7" s="72"/>
      <c r="G7" s="72"/>
      <c r="H7" s="73"/>
      <c r="I7" s="25">
        <f>SUM(I5:I6)</f>
        <v>122.6</v>
      </c>
      <c r="J7" s="25">
        <f>SUM(J5:J6)</f>
        <v>122.39999999999999</v>
      </c>
    </row>
    <row r="8" spans="1:10" ht="8.25" customHeight="1" x14ac:dyDescent="0.2"/>
    <row r="9" spans="1:10" ht="39" customHeight="1" x14ac:dyDescent="0.2">
      <c r="B9" s="81" t="s">
        <v>129</v>
      </c>
      <c r="C9" s="81"/>
      <c r="D9" s="81"/>
      <c r="E9" s="81"/>
      <c r="F9" s="81"/>
      <c r="G9" s="81"/>
      <c r="H9" s="81"/>
      <c r="I9" s="81"/>
      <c r="J9" s="81"/>
    </row>
    <row r="10" spans="1:10" ht="30" customHeight="1" x14ac:dyDescent="0.2">
      <c r="B10" s="90" t="s">
        <v>0</v>
      </c>
      <c r="C10" s="100" t="s">
        <v>1</v>
      </c>
      <c r="D10" s="100"/>
      <c r="E10" s="100"/>
      <c r="F10" s="100"/>
      <c r="G10" s="90" t="s">
        <v>122</v>
      </c>
      <c r="H10" s="90"/>
      <c r="I10" s="91" t="s">
        <v>148</v>
      </c>
      <c r="J10" s="91" t="s">
        <v>149</v>
      </c>
    </row>
    <row r="11" spans="1:10" ht="15" x14ac:dyDescent="0.2">
      <c r="B11" s="90"/>
      <c r="C11" s="100"/>
      <c r="D11" s="100"/>
      <c r="E11" s="100"/>
      <c r="F11" s="100"/>
      <c r="G11" s="10" t="s">
        <v>2</v>
      </c>
      <c r="H11" s="10" t="s">
        <v>3</v>
      </c>
      <c r="I11" s="91"/>
      <c r="J11" s="91"/>
    </row>
    <row r="12" spans="1:10" ht="20.25" customHeight="1" x14ac:dyDescent="0.2">
      <c r="B12" s="8">
        <v>1</v>
      </c>
      <c r="C12" s="101" t="s">
        <v>72</v>
      </c>
      <c r="D12" s="101"/>
      <c r="E12" s="101"/>
      <c r="F12" s="101"/>
      <c r="G12" s="10" t="s">
        <v>4</v>
      </c>
      <c r="H12" s="9">
        <v>889.3</v>
      </c>
      <c r="I12" s="5">
        <v>641.5</v>
      </c>
      <c r="J12" s="5">
        <v>492</v>
      </c>
    </row>
    <row r="13" spans="1:10" ht="20.25" customHeight="1" x14ac:dyDescent="0.2">
      <c r="B13" s="8">
        <v>2</v>
      </c>
      <c r="C13" s="101" t="s">
        <v>83</v>
      </c>
      <c r="D13" s="101"/>
      <c r="E13" s="101"/>
      <c r="F13" s="101"/>
      <c r="G13" s="10" t="s">
        <v>4</v>
      </c>
      <c r="H13" s="9">
        <f>290+220</f>
        <v>510</v>
      </c>
      <c r="I13" s="5">
        <v>605.5</v>
      </c>
      <c r="J13" s="5">
        <v>605.4</v>
      </c>
    </row>
    <row r="14" spans="1:10" ht="20.25" customHeight="1" x14ac:dyDescent="0.2">
      <c r="B14" s="8">
        <v>3</v>
      </c>
      <c r="C14" s="101" t="s">
        <v>44</v>
      </c>
      <c r="D14" s="101"/>
      <c r="E14" s="101"/>
      <c r="F14" s="101"/>
      <c r="G14" s="10" t="s">
        <v>4</v>
      </c>
      <c r="H14" s="9">
        <v>2647.9</v>
      </c>
      <c r="I14" s="5">
        <v>3148.2</v>
      </c>
      <c r="J14" s="5">
        <v>2998.1</v>
      </c>
    </row>
    <row r="15" spans="1:10" ht="27.75" customHeight="1" x14ac:dyDescent="0.2">
      <c r="B15" s="8">
        <v>4</v>
      </c>
      <c r="C15" s="94" t="s">
        <v>84</v>
      </c>
      <c r="D15" s="94"/>
      <c r="E15" s="94"/>
      <c r="F15" s="94"/>
      <c r="G15" s="10" t="s">
        <v>80</v>
      </c>
      <c r="H15" s="4">
        <v>1</v>
      </c>
      <c r="I15" s="5">
        <v>84</v>
      </c>
      <c r="J15" s="5">
        <v>70.7</v>
      </c>
    </row>
    <row r="16" spans="1:10" ht="30.75" customHeight="1" x14ac:dyDescent="0.2">
      <c r="B16" s="8">
        <v>5</v>
      </c>
      <c r="C16" s="94" t="s">
        <v>85</v>
      </c>
      <c r="D16" s="94"/>
      <c r="E16" s="94"/>
      <c r="F16" s="94"/>
      <c r="G16" s="10" t="s">
        <v>4</v>
      </c>
      <c r="H16" s="9">
        <v>202623</v>
      </c>
      <c r="I16" s="5">
        <v>3795.8</v>
      </c>
      <c r="J16" s="5">
        <v>3795.8</v>
      </c>
    </row>
    <row r="17" spans="2:10" ht="20.25" customHeight="1" x14ac:dyDescent="0.2">
      <c r="B17" s="8">
        <v>6</v>
      </c>
      <c r="C17" s="101" t="s">
        <v>21</v>
      </c>
      <c r="D17" s="101"/>
      <c r="E17" s="101"/>
      <c r="F17" s="101"/>
      <c r="G17" s="10" t="s">
        <v>4</v>
      </c>
      <c r="H17" s="9">
        <v>213869</v>
      </c>
      <c r="I17" s="5">
        <v>20902.7</v>
      </c>
      <c r="J17" s="5">
        <f>18514.2+2388.4</f>
        <v>20902.600000000002</v>
      </c>
    </row>
    <row r="18" spans="2:10" ht="30.75" customHeight="1" x14ac:dyDescent="0.2">
      <c r="B18" s="8">
        <v>7</v>
      </c>
      <c r="C18" s="94" t="s">
        <v>71</v>
      </c>
      <c r="D18" s="94"/>
      <c r="E18" s="94"/>
      <c r="F18" s="94"/>
      <c r="G18" s="10" t="s">
        <v>41</v>
      </c>
      <c r="H18" s="4">
        <v>589</v>
      </c>
      <c r="I18" s="5">
        <v>411.3</v>
      </c>
      <c r="J18" s="5">
        <f>319.5+70.8</f>
        <v>390.3</v>
      </c>
    </row>
    <row r="19" spans="2:10" ht="32.25" customHeight="1" x14ac:dyDescent="0.2">
      <c r="B19" s="8">
        <v>8</v>
      </c>
      <c r="C19" s="94" t="s">
        <v>86</v>
      </c>
      <c r="D19" s="94"/>
      <c r="E19" s="94"/>
      <c r="F19" s="94"/>
      <c r="G19" s="10" t="s">
        <v>41</v>
      </c>
      <c r="H19" s="4">
        <v>7</v>
      </c>
      <c r="I19" s="5">
        <v>124.8</v>
      </c>
      <c r="J19" s="5">
        <v>124.8</v>
      </c>
    </row>
    <row r="20" spans="2:10" ht="45" customHeight="1" x14ac:dyDescent="0.2">
      <c r="B20" s="8">
        <v>9</v>
      </c>
      <c r="C20" s="94" t="s">
        <v>87</v>
      </c>
      <c r="D20" s="94"/>
      <c r="E20" s="94"/>
      <c r="F20" s="94"/>
      <c r="G20" s="10" t="s">
        <v>41</v>
      </c>
      <c r="H20" s="4">
        <v>6</v>
      </c>
      <c r="I20" s="5">
        <v>208</v>
      </c>
      <c r="J20" s="5">
        <f>161+39</f>
        <v>200</v>
      </c>
    </row>
    <row r="21" spans="2:10" ht="20.25" customHeight="1" x14ac:dyDescent="0.2">
      <c r="B21" s="8">
        <v>10</v>
      </c>
      <c r="C21" s="94" t="s">
        <v>16</v>
      </c>
      <c r="D21" s="94"/>
      <c r="E21" s="94"/>
      <c r="F21" s="94"/>
      <c r="G21" s="10" t="s">
        <v>40</v>
      </c>
      <c r="H21" s="4">
        <v>10</v>
      </c>
      <c r="I21" s="5">
        <v>29</v>
      </c>
      <c r="J21" s="5"/>
    </row>
    <row r="22" spans="2:10" ht="20.25" customHeight="1" x14ac:dyDescent="0.2">
      <c r="B22" s="8">
        <v>11</v>
      </c>
      <c r="C22" s="94" t="s">
        <v>19</v>
      </c>
      <c r="D22" s="94"/>
      <c r="E22" s="94"/>
      <c r="F22" s="94"/>
      <c r="G22" s="10" t="s">
        <v>41</v>
      </c>
      <c r="H22" s="4">
        <v>15</v>
      </c>
      <c r="I22" s="5">
        <v>21</v>
      </c>
      <c r="J22" s="5">
        <v>20.9</v>
      </c>
    </row>
    <row r="23" spans="2:10" ht="20.25" customHeight="1" x14ac:dyDescent="0.2">
      <c r="B23" s="8">
        <v>12</v>
      </c>
      <c r="C23" s="94" t="s">
        <v>8</v>
      </c>
      <c r="D23" s="94"/>
      <c r="E23" s="94"/>
      <c r="F23" s="94"/>
      <c r="G23" s="10" t="s">
        <v>6</v>
      </c>
      <c r="H23" s="9">
        <v>1.6</v>
      </c>
      <c r="I23" s="5">
        <f>(I12+I13+I14+I15)*1.6%</f>
        <v>71.667199999999994</v>
      </c>
      <c r="J23" s="5">
        <v>66.7</v>
      </c>
    </row>
    <row r="24" spans="2:10" ht="32.25" customHeight="1" x14ac:dyDescent="0.2">
      <c r="B24" s="71" t="s">
        <v>124</v>
      </c>
      <c r="C24" s="72"/>
      <c r="D24" s="72"/>
      <c r="E24" s="72"/>
      <c r="F24" s="72"/>
      <c r="G24" s="72"/>
      <c r="H24" s="73"/>
      <c r="I24" s="11">
        <f>SUM(I12:I23)</f>
        <v>30043.467199999999</v>
      </c>
      <c r="J24" s="11">
        <f>SUM(J12:J23)</f>
        <v>29667.300000000003</v>
      </c>
    </row>
    <row r="26" spans="2:10" ht="38.25" customHeight="1" x14ac:dyDescent="0.2">
      <c r="B26" s="81" t="s">
        <v>128</v>
      </c>
      <c r="C26" s="81"/>
      <c r="D26" s="81"/>
      <c r="E26" s="81"/>
      <c r="F26" s="81"/>
      <c r="G26" s="81"/>
      <c r="H26" s="81"/>
      <c r="I26" s="81"/>
      <c r="J26" s="81"/>
    </row>
    <row r="27" spans="2:10" ht="34.5" customHeight="1" x14ac:dyDescent="0.2">
      <c r="B27" s="82" t="s">
        <v>0</v>
      </c>
      <c r="C27" s="84" t="s">
        <v>1</v>
      </c>
      <c r="D27" s="85"/>
      <c r="E27" s="85"/>
      <c r="F27" s="86"/>
      <c r="G27" s="90" t="s">
        <v>122</v>
      </c>
      <c r="H27" s="90"/>
      <c r="I27" s="91" t="s">
        <v>148</v>
      </c>
      <c r="J27" s="91" t="s">
        <v>149</v>
      </c>
    </row>
    <row r="28" spans="2:10" ht="15" x14ac:dyDescent="0.2">
      <c r="B28" s="83"/>
      <c r="C28" s="87"/>
      <c r="D28" s="88"/>
      <c r="E28" s="88"/>
      <c r="F28" s="89"/>
      <c r="G28" s="10" t="s">
        <v>2</v>
      </c>
      <c r="H28" s="10" t="s">
        <v>3</v>
      </c>
      <c r="I28" s="91"/>
      <c r="J28" s="91"/>
    </row>
    <row r="29" spans="2:10" ht="20.25" customHeight="1" x14ac:dyDescent="0.2">
      <c r="B29" s="10">
        <v>1</v>
      </c>
      <c r="C29" s="78" t="s">
        <v>88</v>
      </c>
      <c r="D29" s="79"/>
      <c r="E29" s="79"/>
      <c r="F29" s="80"/>
      <c r="G29" s="10" t="s">
        <v>41</v>
      </c>
      <c r="H29" s="10">
        <v>1</v>
      </c>
      <c r="I29" s="26">
        <v>49.4</v>
      </c>
      <c r="J29" s="27">
        <v>49.4</v>
      </c>
    </row>
    <row r="30" spans="2:10" ht="20.25" customHeight="1" x14ac:dyDescent="0.2">
      <c r="B30" s="10">
        <v>2</v>
      </c>
      <c r="C30" s="78" t="s">
        <v>65</v>
      </c>
      <c r="D30" s="79"/>
      <c r="E30" s="79"/>
      <c r="F30" s="80"/>
      <c r="G30" s="10" t="s">
        <v>4</v>
      </c>
      <c r="H30" s="10">
        <v>15.2</v>
      </c>
      <c r="I30" s="26">
        <v>121.8</v>
      </c>
      <c r="J30" s="28">
        <v>117.7</v>
      </c>
    </row>
    <row r="31" spans="2:10" ht="20.25" customHeight="1" x14ac:dyDescent="0.2">
      <c r="B31" s="10">
        <v>3</v>
      </c>
      <c r="C31" s="78" t="s">
        <v>49</v>
      </c>
      <c r="D31" s="79"/>
      <c r="E31" s="79"/>
      <c r="F31" s="80"/>
      <c r="G31" s="10" t="s">
        <v>5</v>
      </c>
      <c r="H31" s="29">
        <v>1</v>
      </c>
      <c r="I31" s="30">
        <v>44.5</v>
      </c>
      <c r="J31" s="28">
        <v>44.5</v>
      </c>
    </row>
    <row r="32" spans="2:10" ht="20.25" customHeight="1" x14ac:dyDescent="0.2">
      <c r="B32" s="10">
        <v>4</v>
      </c>
      <c r="C32" s="78" t="s">
        <v>8</v>
      </c>
      <c r="D32" s="79"/>
      <c r="E32" s="79"/>
      <c r="F32" s="80"/>
      <c r="G32" s="10" t="s">
        <v>6</v>
      </c>
      <c r="H32" s="29">
        <v>1.6</v>
      </c>
      <c r="I32" s="30">
        <v>3.2</v>
      </c>
      <c r="J32" s="28">
        <v>1.9</v>
      </c>
    </row>
    <row r="33" spans="2:10" ht="32.25" customHeight="1" x14ac:dyDescent="0.2">
      <c r="B33" s="71" t="s">
        <v>124</v>
      </c>
      <c r="C33" s="72"/>
      <c r="D33" s="72"/>
      <c r="E33" s="72"/>
      <c r="F33" s="72"/>
      <c r="G33" s="72"/>
      <c r="H33" s="73"/>
      <c r="I33" s="31">
        <f>SUM(I29:I32)</f>
        <v>218.89999999999998</v>
      </c>
      <c r="J33" s="31">
        <f t="shared" ref="J33" si="0">SUM(J29:J32)</f>
        <v>213.5</v>
      </c>
    </row>
    <row r="34" spans="2:10" ht="15.75" x14ac:dyDescent="0.25">
      <c r="B34" s="102"/>
      <c r="C34" s="102"/>
      <c r="D34" s="102"/>
      <c r="E34" s="102"/>
      <c r="F34" s="102"/>
      <c r="G34" s="102"/>
      <c r="H34" s="102"/>
      <c r="I34" s="102"/>
      <c r="J34" s="102"/>
    </row>
    <row r="35" spans="2:10" s="12" customFormat="1" ht="54.75" customHeight="1" x14ac:dyDescent="0.2">
      <c r="B35" s="81" t="s">
        <v>125</v>
      </c>
      <c r="C35" s="81"/>
      <c r="D35" s="81"/>
      <c r="E35" s="81"/>
      <c r="F35" s="81"/>
      <c r="G35" s="81"/>
      <c r="H35" s="81"/>
      <c r="I35" s="81"/>
      <c r="J35" s="81"/>
    </row>
    <row r="36" spans="2:10" ht="32.25" customHeight="1" x14ac:dyDescent="0.2">
      <c r="B36" s="82" t="s">
        <v>0</v>
      </c>
      <c r="C36" s="84" t="s">
        <v>1</v>
      </c>
      <c r="D36" s="85"/>
      <c r="E36" s="85"/>
      <c r="F36" s="86"/>
      <c r="G36" s="90" t="s">
        <v>122</v>
      </c>
      <c r="H36" s="90"/>
      <c r="I36" s="91" t="s">
        <v>148</v>
      </c>
      <c r="J36" s="91" t="s">
        <v>149</v>
      </c>
    </row>
    <row r="37" spans="2:10" ht="30.75" customHeight="1" x14ac:dyDescent="0.2">
      <c r="B37" s="83"/>
      <c r="C37" s="87"/>
      <c r="D37" s="88"/>
      <c r="E37" s="88"/>
      <c r="F37" s="89"/>
      <c r="G37" s="10" t="s">
        <v>7</v>
      </c>
      <c r="H37" s="10" t="s">
        <v>3</v>
      </c>
      <c r="I37" s="91"/>
      <c r="J37" s="91"/>
    </row>
    <row r="38" spans="2:10" ht="18.75" customHeight="1" x14ac:dyDescent="0.2">
      <c r="B38" s="8">
        <v>1</v>
      </c>
      <c r="C38" s="78" t="s">
        <v>118</v>
      </c>
      <c r="D38" s="79"/>
      <c r="E38" s="79"/>
      <c r="F38" s="80"/>
      <c r="G38" s="10" t="s">
        <v>4</v>
      </c>
      <c r="H38" s="9">
        <v>115</v>
      </c>
      <c r="I38" s="13">
        <v>154.30000000000001</v>
      </c>
      <c r="J38" s="32">
        <v>154.30000000000001</v>
      </c>
    </row>
    <row r="39" spans="2:10" ht="18.75" customHeight="1" x14ac:dyDescent="0.2">
      <c r="B39" s="8">
        <v>2</v>
      </c>
      <c r="C39" s="78" t="s">
        <v>89</v>
      </c>
      <c r="D39" s="79"/>
      <c r="E39" s="79"/>
      <c r="F39" s="80"/>
      <c r="G39" s="10" t="s">
        <v>4</v>
      </c>
      <c r="H39" s="9">
        <v>700.2</v>
      </c>
      <c r="I39" s="13">
        <v>709.2</v>
      </c>
      <c r="J39" s="32">
        <v>709.2</v>
      </c>
    </row>
    <row r="40" spans="2:10" ht="18.75" customHeight="1" x14ac:dyDescent="0.2">
      <c r="B40" s="10">
        <v>3</v>
      </c>
      <c r="C40" s="95" t="s">
        <v>117</v>
      </c>
      <c r="D40" s="96"/>
      <c r="E40" s="96"/>
      <c r="F40" s="97"/>
      <c r="G40" s="10" t="s">
        <v>4</v>
      </c>
      <c r="H40" s="9">
        <v>640.20000000000005</v>
      </c>
      <c r="I40" s="13">
        <v>756.4</v>
      </c>
      <c r="J40" s="32">
        <v>756.4</v>
      </c>
    </row>
    <row r="41" spans="2:10" ht="18.75" customHeight="1" x14ac:dyDescent="0.2">
      <c r="B41" s="6">
        <v>4</v>
      </c>
      <c r="C41" s="78" t="s">
        <v>46</v>
      </c>
      <c r="D41" s="79"/>
      <c r="E41" s="79"/>
      <c r="F41" s="80"/>
      <c r="G41" s="10" t="s">
        <v>4</v>
      </c>
      <c r="H41" s="9">
        <v>138.6</v>
      </c>
      <c r="I41" s="13">
        <v>146.1</v>
      </c>
      <c r="J41" s="30">
        <v>146</v>
      </c>
    </row>
    <row r="42" spans="2:10" ht="18.75" customHeight="1" x14ac:dyDescent="0.2">
      <c r="B42" s="10">
        <v>5</v>
      </c>
      <c r="C42" s="95" t="s">
        <v>50</v>
      </c>
      <c r="D42" s="96"/>
      <c r="E42" s="96"/>
      <c r="F42" s="97"/>
      <c r="G42" s="10" t="s">
        <v>4</v>
      </c>
      <c r="H42" s="9">
        <v>536.20000000000005</v>
      </c>
      <c r="I42" s="13">
        <v>825</v>
      </c>
      <c r="J42" s="32">
        <v>751.7</v>
      </c>
    </row>
    <row r="43" spans="2:10" ht="18.75" customHeight="1" x14ac:dyDescent="0.2">
      <c r="B43" s="8">
        <v>6</v>
      </c>
      <c r="C43" s="78" t="s">
        <v>20</v>
      </c>
      <c r="D43" s="79"/>
      <c r="E43" s="79"/>
      <c r="F43" s="80"/>
      <c r="G43" s="10" t="s">
        <v>40</v>
      </c>
      <c r="H43" s="4">
        <v>10</v>
      </c>
      <c r="I43" s="5">
        <v>29</v>
      </c>
      <c r="J43" s="30">
        <v>0</v>
      </c>
    </row>
    <row r="44" spans="2:10" ht="18.75" customHeight="1" x14ac:dyDescent="0.2">
      <c r="B44" s="10">
        <v>7</v>
      </c>
      <c r="C44" s="78" t="s">
        <v>8</v>
      </c>
      <c r="D44" s="79"/>
      <c r="E44" s="79"/>
      <c r="F44" s="80"/>
      <c r="G44" s="10" t="s">
        <v>6</v>
      </c>
      <c r="H44" s="9">
        <v>1.6</v>
      </c>
      <c r="I44" s="14">
        <f>0.016*SUM(I38:I42)</f>
        <v>41.456000000000003</v>
      </c>
      <c r="J44" s="33">
        <v>40.299999999999997</v>
      </c>
    </row>
    <row r="45" spans="2:10" ht="32.25" customHeight="1" x14ac:dyDescent="0.2">
      <c r="B45" s="71" t="s">
        <v>124</v>
      </c>
      <c r="C45" s="72"/>
      <c r="D45" s="72"/>
      <c r="E45" s="72"/>
      <c r="F45" s="72"/>
      <c r="G45" s="72"/>
      <c r="H45" s="73"/>
      <c r="I45" s="11">
        <f>SUM(I38:I44)</f>
        <v>2661.4560000000001</v>
      </c>
      <c r="J45" s="11">
        <f>SUM(J38:J44)</f>
        <v>2557.9000000000005</v>
      </c>
    </row>
    <row r="47" spans="2:10" ht="53.25" customHeight="1" x14ac:dyDescent="0.2">
      <c r="B47" s="81" t="s">
        <v>127</v>
      </c>
      <c r="C47" s="81"/>
      <c r="D47" s="81"/>
      <c r="E47" s="81"/>
      <c r="F47" s="81"/>
      <c r="G47" s="81"/>
      <c r="H47" s="81"/>
      <c r="I47" s="81"/>
      <c r="J47" s="81"/>
    </row>
    <row r="48" spans="2:10" ht="27.75" customHeight="1" x14ac:dyDescent="0.2">
      <c r="B48" s="82" t="s">
        <v>0</v>
      </c>
      <c r="C48" s="84" t="s">
        <v>1</v>
      </c>
      <c r="D48" s="85"/>
      <c r="E48" s="85"/>
      <c r="F48" s="86"/>
      <c r="G48" s="90" t="s">
        <v>122</v>
      </c>
      <c r="H48" s="90"/>
      <c r="I48" s="91" t="s">
        <v>148</v>
      </c>
      <c r="J48" s="91" t="s">
        <v>149</v>
      </c>
    </row>
    <row r="49" spans="2:10" ht="15" x14ac:dyDescent="0.2">
      <c r="B49" s="83"/>
      <c r="C49" s="87"/>
      <c r="D49" s="88"/>
      <c r="E49" s="88"/>
      <c r="F49" s="89"/>
      <c r="G49" s="10" t="s">
        <v>2</v>
      </c>
      <c r="H49" s="10" t="s">
        <v>3</v>
      </c>
      <c r="I49" s="91"/>
      <c r="J49" s="91"/>
    </row>
    <row r="50" spans="2:10" ht="18.75" customHeight="1" x14ac:dyDescent="0.2">
      <c r="B50" s="7">
        <v>1</v>
      </c>
      <c r="C50" s="78" t="s">
        <v>90</v>
      </c>
      <c r="D50" s="79"/>
      <c r="E50" s="79"/>
      <c r="F50" s="80"/>
      <c r="G50" s="10" t="s">
        <v>5</v>
      </c>
      <c r="H50" s="10">
        <v>1</v>
      </c>
      <c r="I50" s="34">
        <v>3832.5</v>
      </c>
      <c r="J50" s="28">
        <v>3741.2</v>
      </c>
    </row>
    <row r="51" spans="2:10" ht="18.75" customHeight="1" x14ac:dyDescent="0.2">
      <c r="B51" s="7">
        <v>2</v>
      </c>
      <c r="C51" s="78" t="s">
        <v>120</v>
      </c>
      <c r="D51" s="79"/>
      <c r="E51" s="79"/>
      <c r="F51" s="80"/>
      <c r="G51" s="10" t="s">
        <v>5</v>
      </c>
      <c r="H51" s="10">
        <v>1</v>
      </c>
      <c r="I51" s="34">
        <v>4928.1000000000004</v>
      </c>
      <c r="J51" s="28">
        <v>4354.8</v>
      </c>
    </row>
    <row r="52" spans="2:10" ht="18.75" customHeight="1" x14ac:dyDescent="0.2">
      <c r="B52" s="7">
        <v>3</v>
      </c>
      <c r="C52" s="78" t="s">
        <v>91</v>
      </c>
      <c r="D52" s="79"/>
      <c r="E52" s="79"/>
      <c r="F52" s="80"/>
      <c r="G52" s="10" t="s">
        <v>5</v>
      </c>
      <c r="H52" s="10">
        <v>2</v>
      </c>
      <c r="I52" s="34">
        <v>8793.5</v>
      </c>
      <c r="J52" s="28">
        <v>8717.6</v>
      </c>
    </row>
    <row r="53" spans="2:10" ht="18.75" customHeight="1" x14ac:dyDescent="0.2">
      <c r="B53" s="7">
        <v>4</v>
      </c>
      <c r="C53" s="78" t="s">
        <v>121</v>
      </c>
      <c r="D53" s="79"/>
      <c r="E53" s="79"/>
      <c r="F53" s="80"/>
      <c r="G53" s="10" t="s">
        <v>5</v>
      </c>
      <c r="H53" s="35">
        <v>1</v>
      </c>
      <c r="I53" s="34">
        <v>6681</v>
      </c>
      <c r="J53" s="28">
        <v>6650.5</v>
      </c>
    </row>
    <row r="54" spans="2:10" ht="30.75" customHeight="1" x14ac:dyDescent="0.2">
      <c r="B54" s="7">
        <v>5</v>
      </c>
      <c r="C54" s="78" t="s">
        <v>92</v>
      </c>
      <c r="D54" s="79"/>
      <c r="E54" s="79"/>
      <c r="F54" s="80"/>
      <c r="G54" s="10" t="s">
        <v>4</v>
      </c>
      <c r="H54" s="10">
        <v>266</v>
      </c>
      <c r="I54" s="36">
        <v>546.9</v>
      </c>
      <c r="J54" s="28">
        <v>546.9</v>
      </c>
    </row>
    <row r="55" spans="2:10" ht="32.25" customHeight="1" x14ac:dyDescent="0.2">
      <c r="B55" s="7">
        <v>6</v>
      </c>
      <c r="C55" s="78" t="s">
        <v>93</v>
      </c>
      <c r="D55" s="79"/>
      <c r="E55" s="79"/>
      <c r="F55" s="80"/>
      <c r="G55" s="10" t="s">
        <v>4</v>
      </c>
      <c r="H55" s="10">
        <v>55</v>
      </c>
      <c r="I55" s="36">
        <v>130.69999999999999</v>
      </c>
      <c r="J55" s="28">
        <v>130.6</v>
      </c>
    </row>
    <row r="56" spans="2:10" ht="30" customHeight="1" x14ac:dyDescent="0.2">
      <c r="B56" s="7">
        <v>7</v>
      </c>
      <c r="C56" s="78" t="s">
        <v>94</v>
      </c>
      <c r="D56" s="79"/>
      <c r="E56" s="79"/>
      <c r="F56" s="80"/>
      <c r="G56" s="10" t="s">
        <v>4</v>
      </c>
      <c r="H56" s="10">
        <v>60</v>
      </c>
      <c r="I56" s="36">
        <v>142.5</v>
      </c>
      <c r="J56" s="28">
        <v>142.4</v>
      </c>
    </row>
    <row r="57" spans="2:10" ht="32.25" customHeight="1" x14ac:dyDescent="0.2">
      <c r="B57" s="7">
        <v>8</v>
      </c>
      <c r="C57" s="78" t="s">
        <v>47</v>
      </c>
      <c r="D57" s="79"/>
      <c r="E57" s="79"/>
      <c r="F57" s="80"/>
      <c r="G57" s="10" t="s">
        <v>48</v>
      </c>
      <c r="H57" s="10">
        <v>78</v>
      </c>
      <c r="I57" s="36">
        <v>107.3</v>
      </c>
      <c r="J57" s="28">
        <v>107.3</v>
      </c>
    </row>
    <row r="58" spans="2:10" ht="33" customHeight="1" x14ac:dyDescent="0.2">
      <c r="B58" s="7">
        <v>9</v>
      </c>
      <c r="C58" s="78" t="s">
        <v>95</v>
      </c>
      <c r="D58" s="79"/>
      <c r="E58" s="79"/>
      <c r="F58" s="80"/>
      <c r="G58" s="10" t="s">
        <v>4</v>
      </c>
      <c r="H58" s="35">
        <v>1129</v>
      </c>
      <c r="I58" s="36">
        <v>220.7</v>
      </c>
      <c r="J58" s="28">
        <v>220.7</v>
      </c>
    </row>
    <row r="59" spans="2:10" ht="27.75" customHeight="1" x14ac:dyDescent="0.2">
      <c r="B59" s="7">
        <v>10</v>
      </c>
      <c r="C59" s="78" t="s">
        <v>97</v>
      </c>
      <c r="D59" s="79"/>
      <c r="E59" s="79"/>
      <c r="F59" s="80"/>
      <c r="G59" s="10" t="s">
        <v>4</v>
      </c>
      <c r="H59" s="35">
        <v>839.3</v>
      </c>
      <c r="I59" s="36">
        <v>164</v>
      </c>
      <c r="J59" s="28">
        <v>164</v>
      </c>
    </row>
    <row r="60" spans="2:10" ht="15" x14ac:dyDescent="0.2">
      <c r="B60" s="7">
        <v>11</v>
      </c>
      <c r="C60" s="78" t="s">
        <v>38</v>
      </c>
      <c r="D60" s="79"/>
      <c r="E60" s="79"/>
      <c r="F60" s="80"/>
      <c r="G60" s="10" t="s">
        <v>4</v>
      </c>
      <c r="H60" s="37">
        <v>44490</v>
      </c>
      <c r="I60" s="34">
        <v>1898.2</v>
      </c>
      <c r="J60" s="28">
        <f>1854.3+21.9</f>
        <v>1876.2</v>
      </c>
    </row>
    <row r="61" spans="2:10" ht="31.5" customHeight="1" x14ac:dyDescent="0.2">
      <c r="B61" s="7">
        <v>12</v>
      </c>
      <c r="C61" s="78" t="s">
        <v>25</v>
      </c>
      <c r="D61" s="79"/>
      <c r="E61" s="79"/>
      <c r="F61" s="80"/>
      <c r="G61" s="10" t="s">
        <v>5</v>
      </c>
      <c r="H61" s="35">
        <v>26</v>
      </c>
      <c r="I61" s="34">
        <v>388.8</v>
      </c>
      <c r="J61" s="28">
        <f>106.6+260.3+21.6</f>
        <v>388.5</v>
      </c>
    </row>
    <row r="62" spans="2:10" ht="31.5" customHeight="1" x14ac:dyDescent="0.2">
      <c r="B62" s="7">
        <v>13</v>
      </c>
      <c r="C62" s="78" t="s">
        <v>62</v>
      </c>
      <c r="D62" s="79"/>
      <c r="E62" s="79"/>
      <c r="F62" s="80"/>
      <c r="G62" s="10" t="s">
        <v>41</v>
      </c>
      <c r="H62" s="35">
        <v>7</v>
      </c>
      <c r="I62" s="34">
        <v>166.1</v>
      </c>
      <c r="J62" s="28">
        <f>19+10</f>
        <v>29</v>
      </c>
    </row>
    <row r="63" spans="2:10" ht="18.75" customHeight="1" x14ac:dyDescent="0.2">
      <c r="B63" s="7">
        <v>14</v>
      </c>
      <c r="C63" s="78" t="s">
        <v>23</v>
      </c>
      <c r="D63" s="79"/>
      <c r="E63" s="79"/>
      <c r="F63" s="80"/>
      <c r="G63" s="10" t="s">
        <v>5</v>
      </c>
      <c r="H63" s="35">
        <v>26</v>
      </c>
      <c r="I63" s="34">
        <v>100</v>
      </c>
      <c r="J63" s="28">
        <v>100</v>
      </c>
    </row>
    <row r="64" spans="2:10" ht="18.75" customHeight="1" x14ac:dyDescent="0.2">
      <c r="B64" s="7">
        <v>15</v>
      </c>
      <c r="C64" s="78" t="s">
        <v>51</v>
      </c>
      <c r="D64" s="79"/>
      <c r="E64" s="79"/>
      <c r="F64" s="80"/>
      <c r="G64" s="10" t="s">
        <v>9</v>
      </c>
      <c r="H64" s="35">
        <v>150</v>
      </c>
      <c r="I64" s="34">
        <v>296</v>
      </c>
      <c r="J64" s="28">
        <v>296</v>
      </c>
    </row>
    <row r="65" spans="2:10" ht="18.75" customHeight="1" x14ac:dyDescent="0.2">
      <c r="B65" s="7">
        <v>16</v>
      </c>
      <c r="C65" s="103" t="s">
        <v>96</v>
      </c>
      <c r="D65" s="104"/>
      <c r="E65" s="104"/>
      <c r="F65" s="105"/>
      <c r="G65" s="38" t="s">
        <v>32</v>
      </c>
      <c r="H65" s="37">
        <v>156.4</v>
      </c>
      <c r="I65" s="34">
        <v>131.9</v>
      </c>
      <c r="J65" s="15">
        <v>131.9</v>
      </c>
    </row>
    <row r="66" spans="2:10" ht="18.75" customHeight="1" x14ac:dyDescent="0.2">
      <c r="B66" s="7">
        <v>17</v>
      </c>
      <c r="C66" s="106" t="s">
        <v>8</v>
      </c>
      <c r="D66" s="107"/>
      <c r="E66" s="107"/>
      <c r="F66" s="108"/>
      <c r="G66" s="38" t="s">
        <v>6</v>
      </c>
      <c r="H66" s="39">
        <v>1.6</v>
      </c>
      <c r="I66" s="34">
        <v>390.3</v>
      </c>
      <c r="J66" s="15">
        <v>390.3</v>
      </c>
    </row>
    <row r="67" spans="2:10" ht="32.25" customHeight="1" x14ac:dyDescent="0.2">
      <c r="B67" s="71" t="s">
        <v>124</v>
      </c>
      <c r="C67" s="72"/>
      <c r="D67" s="72"/>
      <c r="E67" s="72"/>
      <c r="F67" s="72"/>
      <c r="G67" s="72"/>
      <c r="H67" s="73"/>
      <c r="I67" s="40">
        <f>SUM(I50:I66)</f>
        <v>28918.5</v>
      </c>
      <c r="J67" s="40">
        <f>SUM(J50:J66)</f>
        <v>27987.9</v>
      </c>
    </row>
    <row r="69" spans="2:10" ht="37.5" customHeight="1" x14ac:dyDescent="0.2">
      <c r="B69" s="81" t="s">
        <v>146</v>
      </c>
      <c r="C69" s="81"/>
      <c r="D69" s="81"/>
      <c r="E69" s="81"/>
      <c r="F69" s="81"/>
      <c r="G69" s="81"/>
      <c r="H69" s="81"/>
      <c r="I69" s="81"/>
      <c r="J69" s="81"/>
    </row>
    <row r="70" spans="2:10" ht="34.5" customHeight="1" x14ac:dyDescent="0.2">
      <c r="B70" s="82" t="s">
        <v>0</v>
      </c>
      <c r="C70" s="84" t="s">
        <v>1</v>
      </c>
      <c r="D70" s="85"/>
      <c r="E70" s="85"/>
      <c r="F70" s="86"/>
      <c r="G70" s="90" t="s">
        <v>122</v>
      </c>
      <c r="H70" s="90"/>
      <c r="I70" s="91" t="s">
        <v>148</v>
      </c>
      <c r="J70" s="91" t="s">
        <v>149</v>
      </c>
    </row>
    <row r="71" spans="2:10" ht="15" x14ac:dyDescent="0.2">
      <c r="B71" s="83"/>
      <c r="C71" s="87"/>
      <c r="D71" s="88"/>
      <c r="E71" s="88"/>
      <c r="F71" s="89"/>
      <c r="G71" s="10" t="s">
        <v>2</v>
      </c>
      <c r="H71" s="10" t="s">
        <v>3</v>
      </c>
      <c r="I71" s="91"/>
      <c r="J71" s="91"/>
    </row>
    <row r="72" spans="2:10" ht="63.75" customHeight="1" x14ac:dyDescent="0.2">
      <c r="B72" s="41">
        <v>1</v>
      </c>
      <c r="C72" s="78" t="s">
        <v>119</v>
      </c>
      <c r="D72" s="79"/>
      <c r="E72" s="79"/>
      <c r="F72" s="80"/>
      <c r="G72" s="10" t="s">
        <v>48</v>
      </c>
      <c r="H72" s="22">
        <v>675</v>
      </c>
      <c r="I72" s="42">
        <v>900</v>
      </c>
      <c r="J72" s="28">
        <v>898.3</v>
      </c>
    </row>
    <row r="73" spans="2:10" ht="46.5" customHeight="1" x14ac:dyDescent="0.2">
      <c r="B73" s="10">
        <v>2</v>
      </c>
      <c r="C73" s="78" t="s">
        <v>64</v>
      </c>
      <c r="D73" s="79"/>
      <c r="E73" s="79"/>
      <c r="F73" s="80"/>
      <c r="G73" s="10" t="s">
        <v>41</v>
      </c>
      <c r="H73" s="43">
        <v>1040</v>
      </c>
      <c r="I73" s="42">
        <v>60.1</v>
      </c>
      <c r="J73" s="28">
        <v>21</v>
      </c>
    </row>
    <row r="74" spans="2:10" ht="54" customHeight="1" x14ac:dyDescent="0.2">
      <c r="B74" s="10">
        <v>3</v>
      </c>
      <c r="C74" s="78" t="s">
        <v>98</v>
      </c>
      <c r="D74" s="79"/>
      <c r="E74" s="79"/>
      <c r="F74" s="80"/>
      <c r="G74" s="10" t="s">
        <v>10</v>
      </c>
      <c r="H74" s="44">
        <v>21.4</v>
      </c>
      <c r="I74" s="42">
        <v>4169.3999999999996</v>
      </c>
      <c r="J74" s="28">
        <v>4169.3999999999996</v>
      </c>
    </row>
    <row r="75" spans="2:10" ht="16.5" customHeight="1" x14ac:dyDescent="0.2">
      <c r="B75" s="10">
        <v>4</v>
      </c>
      <c r="C75" s="78" t="s">
        <v>8</v>
      </c>
      <c r="D75" s="79"/>
      <c r="E75" s="79"/>
      <c r="F75" s="80"/>
      <c r="G75" s="10" t="s">
        <v>6</v>
      </c>
      <c r="H75" s="45">
        <v>1.6</v>
      </c>
      <c r="I75" s="42">
        <v>14.4</v>
      </c>
      <c r="J75" s="28">
        <v>14.4</v>
      </c>
    </row>
    <row r="76" spans="2:10" ht="32.25" customHeight="1" x14ac:dyDescent="0.2">
      <c r="B76" s="71" t="s">
        <v>124</v>
      </c>
      <c r="C76" s="72"/>
      <c r="D76" s="72"/>
      <c r="E76" s="72"/>
      <c r="F76" s="72"/>
      <c r="G76" s="72"/>
      <c r="H76" s="73"/>
      <c r="I76" s="46">
        <f>SUM(I72:I75)</f>
        <v>5143.8999999999996</v>
      </c>
      <c r="J76" s="46">
        <f>SUM(J72:J75)</f>
        <v>5103.0999999999995</v>
      </c>
    </row>
    <row r="78" spans="2:10" ht="40.5" customHeight="1" x14ac:dyDescent="0.2">
      <c r="B78" s="81" t="s">
        <v>126</v>
      </c>
      <c r="C78" s="81"/>
      <c r="D78" s="81"/>
      <c r="E78" s="81"/>
      <c r="F78" s="81"/>
      <c r="G78" s="81"/>
      <c r="H78" s="81"/>
      <c r="I78" s="81"/>
      <c r="J78" s="81"/>
    </row>
    <row r="79" spans="2:10" ht="51" customHeight="1" x14ac:dyDescent="0.2">
      <c r="B79" s="109" t="s">
        <v>0</v>
      </c>
      <c r="C79" s="111" t="s">
        <v>1</v>
      </c>
      <c r="D79" s="112"/>
      <c r="E79" s="112"/>
      <c r="F79" s="113"/>
      <c r="G79" s="90" t="s">
        <v>122</v>
      </c>
      <c r="H79" s="90"/>
      <c r="I79" s="91" t="s">
        <v>148</v>
      </c>
      <c r="J79" s="91" t="s">
        <v>149</v>
      </c>
    </row>
    <row r="80" spans="2:10" ht="15" x14ac:dyDescent="0.2">
      <c r="B80" s="110"/>
      <c r="C80" s="114"/>
      <c r="D80" s="115"/>
      <c r="E80" s="115"/>
      <c r="F80" s="116"/>
      <c r="G80" s="47" t="s">
        <v>2</v>
      </c>
      <c r="H80" s="47" t="s">
        <v>3</v>
      </c>
      <c r="I80" s="91"/>
      <c r="J80" s="91"/>
    </row>
    <row r="81" spans="2:10" ht="20.25" customHeight="1" x14ac:dyDescent="0.2">
      <c r="B81" s="47">
        <v>1</v>
      </c>
      <c r="C81" s="103" t="s">
        <v>52</v>
      </c>
      <c r="D81" s="104"/>
      <c r="E81" s="104"/>
      <c r="F81" s="105"/>
      <c r="G81" s="47" t="s">
        <v>41</v>
      </c>
      <c r="H81" s="48">
        <v>27</v>
      </c>
      <c r="I81" s="49">
        <f>421.7</f>
        <v>421.7</v>
      </c>
      <c r="J81" s="17">
        <v>421.6</v>
      </c>
    </row>
    <row r="82" spans="2:10" ht="30" customHeight="1" x14ac:dyDescent="0.2">
      <c r="B82" s="47">
        <v>2</v>
      </c>
      <c r="C82" s="103" t="s">
        <v>73</v>
      </c>
      <c r="D82" s="104"/>
      <c r="E82" s="104"/>
      <c r="F82" s="105"/>
      <c r="G82" s="47" t="s">
        <v>41</v>
      </c>
      <c r="H82" s="48">
        <v>1</v>
      </c>
      <c r="I82" s="49">
        <v>67.5</v>
      </c>
      <c r="J82" s="16">
        <v>59</v>
      </c>
    </row>
    <row r="83" spans="2:10" ht="20.25" customHeight="1" x14ac:dyDescent="0.2">
      <c r="B83" s="47">
        <v>3</v>
      </c>
      <c r="C83" s="103" t="s">
        <v>8</v>
      </c>
      <c r="D83" s="104"/>
      <c r="E83" s="104"/>
      <c r="F83" s="105"/>
      <c r="G83" s="47" t="s">
        <v>6</v>
      </c>
      <c r="H83" s="50">
        <v>1.6</v>
      </c>
      <c r="I83" s="49">
        <v>6.8</v>
      </c>
      <c r="J83" s="17">
        <v>6.8</v>
      </c>
    </row>
    <row r="84" spans="2:10" ht="32.25" customHeight="1" x14ac:dyDescent="0.2">
      <c r="B84" s="71" t="s">
        <v>124</v>
      </c>
      <c r="C84" s="72"/>
      <c r="D84" s="72"/>
      <c r="E84" s="72"/>
      <c r="F84" s="72"/>
      <c r="G84" s="72"/>
      <c r="H84" s="73"/>
      <c r="I84" s="51">
        <f>SUM(I81:I83)</f>
        <v>496</v>
      </c>
      <c r="J84" s="51">
        <f>SUM(J81:J83)</f>
        <v>487.40000000000003</v>
      </c>
    </row>
    <row r="86" spans="2:10" ht="43.5" customHeight="1" x14ac:dyDescent="0.2">
      <c r="B86" s="81" t="s">
        <v>130</v>
      </c>
      <c r="C86" s="81"/>
      <c r="D86" s="81"/>
      <c r="E86" s="81"/>
      <c r="F86" s="81"/>
      <c r="G86" s="81"/>
      <c r="H86" s="81"/>
      <c r="I86" s="81"/>
      <c r="J86" s="81"/>
    </row>
    <row r="87" spans="2:10" ht="31.5" customHeight="1" x14ac:dyDescent="0.2">
      <c r="B87" s="109" t="s">
        <v>0</v>
      </c>
      <c r="C87" s="111" t="s">
        <v>1</v>
      </c>
      <c r="D87" s="112"/>
      <c r="E87" s="112"/>
      <c r="F87" s="113"/>
      <c r="G87" s="90" t="s">
        <v>122</v>
      </c>
      <c r="H87" s="90"/>
      <c r="I87" s="91" t="s">
        <v>148</v>
      </c>
      <c r="J87" s="91" t="s">
        <v>149</v>
      </c>
    </row>
    <row r="88" spans="2:10" ht="15" x14ac:dyDescent="0.2">
      <c r="B88" s="110"/>
      <c r="C88" s="114"/>
      <c r="D88" s="115"/>
      <c r="E88" s="115"/>
      <c r="F88" s="116"/>
      <c r="G88" s="47" t="s">
        <v>2</v>
      </c>
      <c r="H88" s="47" t="s">
        <v>3</v>
      </c>
      <c r="I88" s="91"/>
      <c r="J88" s="91"/>
    </row>
    <row r="89" spans="2:10" ht="26.25" customHeight="1" x14ac:dyDescent="0.2">
      <c r="B89" s="47">
        <v>1</v>
      </c>
      <c r="C89" s="117" t="s">
        <v>104</v>
      </c>
      <c r="D89" s="118"/>
      <c r="E89" s="118"/>
      <c r="F89" s="119"/>
      <c r="G89" s="10" t="s">
        <v>4</v>
      </c>
      <c r="H89" s="52">
        <v>4014</v>
      </c>
      <c r="I89" s="42">
        <v>8630.7999999999993</v>
      </c>
      <c r="J89" s="53">
        <v>8570.2000000000007</v>
      </c>
    </row>
    <row r="90" spans="2:10" ht="22.5" customHeight="1" x14ac:dyDescent="0.2">
      <c r="B90" s="47">
        <v>2</v>
      </c>
      <c r="C90" s="120" t="s">
        <v>39</v>
      </c>
      <c r="D90" s="121"/>
      <c r="E90" s="121"/>
      <c r="F90" s="122"/>
      <c r="G90" s="54" t="s">
        <v>4</v>
      </c>
      <c r="H90" s="52">
        <v>181512</v>
      </c>
      <c r="I90" s="42">
        <v>10422.1</v>
      </c>
      <c r="J90" s="53">
        <v>10422.1</v>
      </c>
    </row>
    <row r="91" spans="2:10" ht="27" customHeight="1" x14ac:dyDescent="0.2">
      <c r="B91" s="47">
        <v>3</v>
      </c>
      <c r="C91" s="103" t="s">
        <v>103</v>
      </c>
      <c r="D91" s="104"/>
      <c r="E91" s="104"/>
      <c r="F91" s="105"/>
      <c r="G91" s="47" t="s">
        <v>4</v>
      </c>
      <c r="H91" s="52">
        <v>181512</v>
      </c>
      <c r="I91" s="55">
        <v>640</v>
      </c>
      <c r="J91" s="53">
        <v>557.20000000000005</v>
      </c>
    </row>
    <row r="92" spans="2:10" ht="30.75" customHeight="1" x14ac:dyDescent="0.2">
      <c r="B92" s="47">
        <v>4</v>
      </c>
      <c r="C92" s="78" t="s">
        <v>24</v>
      </c>
      <c r="D92" s="79"/>
      <c r="E92" s="79"/>
      <c r="F92" s="80"/>
      <c r="G92" s="10" t="s">
        <v>41</v>
      </c>
      <c r="H92" s="4">
        <v>106</v>
      </c>
      <c r="I92" s="42">
        <v>640.9</v>
      </c>
      <c r="J92" s="53">
        <v>640.79999999999995</v>
      </c>
    </row>
    <row r="93" spans="2:10" ht="34.5" customHeight="1" x14ac:dyDescent="0.2">
      <c r="B93" s="47">
        <v>5</v>
      </c>
      <c r="C93" s="78" t="s">
        <v>102</v>
      </c>
      <c r="D93" s="79"/>
      <c r="E93" s="79"/>
      <c r="F93" s="80"/>
      <c r="G93" s="10" t="s">
        <v>41</v>
      </c>
      <c r="H93" s="4">
        <v>60</v>
      </c>
      <c r="I93" s="42">
        <v>1036.4000000000001</v>
      </c>
      <c r="J93" s="53">
        <v>938.5</v>
      </c>
    </row>
    <row r="94" spans="2:10" ht="60.75" customHeight="1" x14ac:dyDescent="0.2">
      <c r="B94" s="47">
        <v>6</v>
      </c>
      <c r="C94" s="103" t="s">
        <v>101</v>
      </c>
      <c r="D94" s="104"/>
      <c r="E94" s="104"/>
      <c r="F94" s="105"/>
      <c r="G94" s="10" t="s">
        <v>4</v>
      </c>
      <c r="H94" s="52">
        <v>19815</v>
      </c>
      <c r="I94" s="55">
        <v>1725.2</v>
      </c>
      <c r="J94" s="53">
        <v>1725.2</v>
      </c>
    </row>
    <row r="95" spans="2:10" ht="33.75" customHeight="1" x14ac:dyDescent="0.2">
      <c r="B95" s="47">
        <v>7</v>
      </c>
      <c r="C95" s="103" t="s">
        <v>54</v>
      </c>
      <c r="D95" s="104"/>
      <c r="E95" s="104"/>
      <c r="F95" s="105"/>
      <c r="G95" s="47" t="s">
        <v>41</v>
      </c>
      <c r="H95" s="56">
        <v>3190</v>
      </c>
      <c r="I95" s="55">
        <v>186.3</v>
      </c>
      <c r="J95" s="53">
        <v>179.4</v>
      </c>
    </row>
    <row r="96" spans="2:10" ht="33.75" customHeight="1" x14ac:dyDescent="0.2">
      <c r="B96" s="47">
        <v>8</v>
      </c>
      <c r="C96" s="103" t="s">
        <v>100</v>
      </c>
      <c r="D96" s="104"/>
      <c r="E96" s="104"/>
      <c r="F96" s="105"/>
      <c r="G96" s="47" t="s">
        <v>41</v>
      </c>
      <c r="H96" s="56">
        <v>13</v>
      </c>
      <c r="I96" s="55">
        <f>81.7+10.7</f>
        <v>92.4</v>
      </c>
      <c r="J96" s="57">
        <v>91.9</v>
      </c>
    </row>
    <row r="97" spans="2:10" ht="39" customHeight="1" x14ac:dyDescent="0.2">
      <c r="B97" s="47">
        <v>9</v>
      </c>
      <c r="C97" s="103" t="s">
        <v>22</v>
      </c>
      <c r="D97" s="104"/>
      <c r="E97" s="104"/>
      <c r="F97" s="105"/>
      <c r="G97" s="47" t="s">
        <v>40</v>
      </c>
      <c r="H97" s="56">
        <v>40</v>
      </c>
      <c r="I97" s="55">
        <v>115.9</v>
      </c>
      <c r="J97" s="53">
        <v>52.1</v>
      </c>
    </row>
    <row r="98" spans="2:10" ht="38.25" customHeight="1" x14ac:dyDescent="0.2">
      <c r="B98" s="47">
        <v>10</v>
      </c>
      <c r="C98" s="103" t="s">
        <v>99</v>
      </c>
      <c r="D98" s="104"/>
      <c r="E98" s="104"/>
      <c r="F98" s="105"/>
      <c r="G98" s="47" t="s">
        <v>6</v>
      </c>
      <c r="H98" s="52">
        <v>1.6</v>
      </c>
      <c r="I98" s="55">
        <v>154.69999999999999</v>
      </c>
      <c r="J98" s="17">
        <v>152.1</v>
      </c>
    </row>
    <row r="99" spans="2:10" ht="19.5" customHeight="1" x14ac:dyDescent="0.2">
      <c r="B99" s="47">
        <v>11</v>
      </c>
      <c r="C99" s="103" t="s">
        <v>33</v>
      </c>
      <c r="D99" s="104"/>
      <c r="E99" s="104"/>
      <c r="F99" s="105"/>
      <c r="G99" s="47" t="s">
        <v>41</v>
      </c>
      <c r="H99" s="56">
        <v>1</v>
      </c>
      <c r="I99" s="55">
        <v>281.5</v>
      </c>
      <c r="J99" s="53">
        <v>281.5</v>
      </c>
    </row>
    <row r="100" spans="2:10" ht="19.5" customHeight="1" x14ac:dyDescent="0.2">
      <c r="B100" s="47">
        <v>12</v>
      </c>
      <c r="C100" s="78" t="s">
        <v>70</v>
      </c>
      <c r="D100" s="79"/>
      <c r="E100" s="79"/>
      <c r="F100" s="80"/>
      <c r="G100" s="47" t="s">
        <v>41</v>
      </c>
      <c r="H100" s="56">
        <v>3</v>
      </c>
      <c r="I100" s="55">
        <v>45</v>
      </c>
      <c r="J100" s="53">
        <v>0</v>
      </c>
    </row>
    <row r="101" spans="2:10" ht="32.25" customHeight="1" x14ac:dyDescent="0.2">
      <c r="B101" s="71" t="s">
        <v>124</v>
      </c>
      <c r="C101" s="72"/>
      <c r="D101" s="72"/>
      <c r="E101" s="72"/>
      <c r="F101" s="72"/>
      <c r="G101" s="72"/>
      <c r="H101" s="73"/>
      <c r="I101" s="58">
        <f>SUM(I89:I100)</f>
        <v>23971.200000000008</v>
      </c>
      <c r="J101" s="58">
        <f>SUM(J89:J100)</f>
        <v>23611.000000000004</v>
      </c>
    </row>
    <row r="103" spans="2:10" ht="51.75" customHeight="1" x14ac:dyDescent="0.2">
      <c r="B103" s="81" t="s">
        <v>131</v>
      </c>
      <c r="C103" s="81"/>
      <c r="D103" s="81"/>
      <c r="E103" s="81"/>
      <c r="F103" s="81"/>
      <c r="G103" s="81"/>
      <c r="H103" s="81"/>
      <c r="I103" s="81"/>
      <c r="J103" s="81"/>
    </row>
    <row r="104" spans="2:10" ht="33.75" customHeight="1" x14ac:dyDescent="0.2">
      <c r="B104" s="82" t="s">
        <v>0</v>
      </c>
      <c r="C104" s="84" t="s">
        <v>1</v>
      </c>
      <c r="D104" s="85"/>
      <c r="E104" s="85"/>
      <c r="F104" s="86"/>
      <c r="G104" s="90" t="s">
        <v>122</v>
      </c>
      <c r="H104" s="90"/>
      <c r="I104" s="91" t="s">
        <v>148</v>
      </c>
      <c r="J104" s="91" t="s">
        <v>149</v>
      </c>
    </row>
    <row r="105" spans="2:10" ht="15" x14ac:dyDescent="0.2">
      <c r="B105" s="83"/>
      <c r="C105" s="87"/>
      <c r="D105" s="88"/>
      <c r="E105" s="88"/>
      <c r="F105" s="89"/>
      <c r="G105" s="10" t="s">
        <v>2</v>
      </c>
      <c r="H105" s="10" t="s">
        <v>3</v>
      </c>
      <c r="I105" s="91"/>
      <c r="J105" s="91"/>
    </row>
    <row r="106" spans="2:10" ht="34.5" customHeight="1" x14ac:dyDescent="0.2">
      <c r="B106" s="7">
        <v>1</v>
      </c>
      <c r="C106" s="103" t="s">
        <v>22</v>
      </c>
      <c r="D106" s="104"/>
      <c r="E106" s="104"/>
      <c r="F106" s="105"/>
      <c r="G106" s="10" t="s">
        <v>40</v>
      </c>
      <c r="H106" s="10">
        <v>40</v>
      </c>
      <c r="I106" s="59">
        <v>115.9</v>
      </c>
      <c r="J106" s="60">
        <v>72.400000000000006</v>
      </c>
    </row>
    <row r="107" spans="2:10" ht="50.25" customHeight="1" x14ac:dyDescent="0.2">
      <c r="B107" s="10">
        <v>2</v>
      </c>
      <c r="C107" s="78" t="s">
        <v>53</v>
      </c>
      <c r="D107" s="79"/>
      <c r="E107" s="79"/>
      <c r="F107" s="80"/>
      <c r="G107" s="10" t="s">
        <v>41</v>
      </c>
      <c r="H107" s="4">
        <v>218</v>
      </c>
      <c r="I107" s="42">
        <v>1820</v>
      </c>
      <c r="J107" s="60">
        <v>1240.0999999999999</v>
      </c>
    </row>
    <row r="108" spans="2:10" ht="32.25" customHeight="1" x14ac:dyDescent="0.2">
      <c r="B108" s="71" t="s">
        <v>124</v>
      </c>
      <c r="C108" s="72"/>
      <c r="D108" s="72"/>
      <c r="E108" s="72"/>
      <c r="F108" s="72"/>
      <c r="G108" s="72"/>
      <c r="H108" s="73"/>
      <c r="I108" s="46">
        <f>SUM(I106:I107)</f>
        <v>1935.9</v>
      </c>
      <c r="J108" s="46">
        <f t="shared" ref="J108" si="1">SUM(J106:J107)</f>
        <v>1312.5</v>
      </c>
    </row>
    <row r="110" spans="2:10" ht="32.25" customHeight="1" x14ac:dyDescent="0.2">
      <c r="B110" s="81" t="s">
        <v>132</v>
      </c>
      <c r="C110" s="81"/>
      <c r="D110" s="81"/>
      <c r="E110" s="81"/>
      <c r="F110" s="81"/>
      <c r="G110" s="81"/>
      <c r="H110" s="81"/>
      <c r="I110" s="81"/>
      <c r="J110" s="81"/>
    </row>
    <row r="111" spans="2:10" ht="31.5" customHeight="1" x14ac:dyDescent="0.2">
      <c r="B111" s="82" t="s">
        <v>0</v>
      </c>
      <c r="C111" s="84" t="s">
        <v>1</v>
      </c>
      <c r="D111" s="85"/>
      <c r="E111" s="85"/>
      <c r="F111" s="86"/>
      <c r="G111" s="90" t="s">
        <v>122</v>
      </c>
      <c r="H111" s="90"/>
      <c r="I111" s="91" t="s">
        <v>148</v>
      </c>
      <c r="J111" s="91" t="s">
        <v>149</v>
      </c>
    </row>
    <row r="112" spans="2:10" ht="15" x14ac:dyDescent="0.2">
      <c r="B112" s="83"/>
      <c r="C112" s="87"/>
      <c r="D112" s="88"/>
      <c r="E112" s="88"/>
      <c r="F112" s="89"/>
      <c r="G112" s="10" t="s">
        <v>2</v>
      </c>
      <c r="H112" s="10" t="s">
        <v>3</v>
      </c>
      <c r="I112" s="91"/>
      <c r="J112" s="91"/>
    </row>
    <row r="113" spans="2:10" ht="19.5" customHeight="1" x14ac:dyDescent="0.2">
      <c r="B113" s="10">
        <v>1</v>
      </c>
      <c r="C113" s="78" t="s">
        <v>55</v>
      </c>
      <c r="D113" s="79"/>
      <c r="E113" s="79"/>
      <c r="F113" s="80"/>
      <c r="G113" s="10" t="s">
        <v>41</v>
      </c>
      <c r="H113" s="35">
        <v>7</v>
      </c>
      <c r="I113" s="18">
        <v>97</v>
      </c>
      <c r="J113" s="28">
        <v>95.3</v>
      </c>
    </row>
    <row r="114" spans="2:10" ht="31.5" customHeight="1" x14ac:dyDescent="0.2">
      <c r="B114" s="10">
        <v>2</v>
      </c>
      <c r="C114" s="78" t="s">
        <v>56</v>
      </c>
      <c r="D114" s="79"/>
      <c r="E114" s="79"/>
      <c r="F114" s="80"/>
      <c r="G114" s="10" t="s">
        <v>58</v>
      </c>
      <c r="H114" s="35">
        <v>12</v>
      </c>
      <c r="I114" s="18">
        <v>90</v>
      </c>
      <c r="J114" s="28">
        <v>90</v>
      </c>
    </row>
    <row r="115" spans="2:10" ht="25.5" customHeight="1" x14ac:dyDescent="0.2">
      <c r="B115" s="10">
        <v>3</v>
      </c>
      <c r="C115" s="78" t="s">
        <v>57</v>
      </c>
      <c r="D115" s="79"/>
      <c r="E115" s="79"/>
      <c r="F115" s="80"/>
      <c r="G115" s="10" t="s">
        <v>41</v>
      </c>
      <c r="H115" s="35">
        <v>81</v>
      </c>
      <c r="I115" s="18">
        <v>300</v>
      </c>
      <c r="J115" s="28">
        <v>298.89999999999998</v>
      </c>
    </row>
    <row r="116" spans="2:10" ht="38.25" customHeight="1" x14ac:dyDescent="0.2">
      <c r="B116" s="10">
        <v>4</v>
      </c>
      <c r="C116" s="78" t="s">
        <v>105</v>
      </c>
      <c r="D116" s="79"/>
      <c r="E116" s="79"/>
      <c r="F116" s="80"/>
      <c r="G116" s="10" t="s">
        <v>41</v>
      </c>
      <c r="H116" s="35">
        <v>86</v>
      </c>
      <c r="I116" s="18">
        <v>300</v>
      </c>
      <c r="J116" s="28">
        <v>211.2</v>
      </c>
    </row>
    <row r="117" spans="2:10" ht="33.75" customHeight="1" x14ac:dyDescent="0.2">
      <c r="B117" s="10">
        <v>5</v>
      </c>
      <c r="C117" s="78" t="s">
        <v>76</v>
      </c>
      <c r="D117" s="79"/>
      <c r="E117" s="79"/>
      <c r="F117" s="80"/>
      <c r="G117" s="10" t="s">
        <v>41</v>
      </c>
      <c r="H117" s="35">
        <v>79</v>
      </c>
      <c r="I117" s="18">
        <v>416.3</v>
      </c>
      <c r="J117" s="28">
        <v>331.9</v>
      </c>
    </row>
    <row r="118" spans="2:10" ht="19.5" customHeight="1" x14ac:dyDescent="0.2">
      <c r="B118" s="10">
        <v>6</v>
      </c>
      <c r="C118" s="78" t="s">
        <v>106</v>
      </c>
      <c r="D118" s="79"/>
      <c r="E118" s="79"/>
      <c r="F118" s="80"/>
      <c r="G118" s="10" t="s">
        <v>41</v>
      </c>
      <c r="H118" s="35">
        <v>42</v>
      </c>
      <c r="I118" s="18">
        <v>874.5</v>
      </c>
      <c r="J118" s="28">
        <v>874.5</v>
      </c>
    </row>
    <row r="119" spans="2:10" ht="19.5" customHeight="1" x14ac:dyDescent="0.2">
      <c r="B119" s="10">
        <v>9</v>
      </c>
      <c r="C119" s="78" t="s">
        <v>77</v>
      </c>
      <c r="D119" s="79"/>
      <c r="E119" s="79"/>
      <c r="F119" s="80"/>
      <c r="G119" s="10" t="s">
        <v>78</v>
      </c>
      <c r="H119" s="29">
        <v>7.7</v>
      </c>
      <c r="I119" s="18">
        <v>57.2</v>
      </c>
      <c r="J119" s="61">
        <v>0</v>
      </c>
    </row>
    <row r="120" spans="2:10" ht="32.25" customHeight="1" x14ac:dyDescent="0.2">
      <c r="B120" s="71" t="s">
        <v>124</v>
      </c>
      <c r="C120" s="72"/>
      <c r="D120" s="72"/>
      <c r="E120" s="72"/>
      <c r="F120" s="72"/>
      <c r="G120" s="72"/>
      <c r="H120" s="73"/>
      <c r="I120" s="46">
        <f>SUM(I113:I119)</f>
        <v>2135</v>
      </c>
      <c r="J120" s="46">
        <f>SUM(J113:J119)</f>
        <v>1901.8</v>
      </c>
    </row>
    <row r="122" spans="2:10" ht="54.75" customHeight="1" x14ac:dyDescent="0.2">
      <c r="B122" s="81" t="s">
        <v>133</v>
      </c>
      <c r="C122" s="81"/>
      <c r="D122" s="81"/>
      <c r="E122" s="81"/>
      <c r="F122" s="81"/>
      <c r="G122" s="81"/>
      <c r="H122" s="81"/>
      <c r="I122" s="81"/>
      <c r="J122" s="81"/>
    </row>
    <row r="123" spans="2:10" ht="30.75" customHeight="1" x14ac:dyDescent="0.2">
      <c r="B123" s="82" t="s">
        <v>0</v>
      </c>
      <c r="C123" s="84" t="s">
        <v>1</v>
      </c>
      <c r="D123" s="85"/>
      <c r="E123" s="85"/>
      <c r="F123" s="86"/>
      <c r="G123" s="98" t="s">
        <v>122</v>
      </c>
      <c r="H123" s="99"/>
      <c r="I123" s="91" t="s">
        <v>148</v>
      </c>
      <c r="J123" s="91" t="s">
        <v>149</v>
      </c>
    </row>
    <row r="124" spans="2:10" ht="15" x14ac:dyDescent="0.2">
      <c r="B124" s="83"/>
      <c r="C124" s="87"/>
      <c r="D124" s="88"/>
      <c r="E124" s="88"/>
      <c r="F124" s="89"/>
      <c r="G124" s="10" t="s">
        <v>2</v>
      </c>
      <c r="H124" s="10" t="s">
        <v>3</v>
      </c>
      <c r="I124" s="91"/>
      <c r="J124" s="91"/>
    </row>
    <row r="125" spans="2:10" ht="97.5" customHeight="1" x14ac:dyDescent="0.2">
      <c r="B125" s="10">
        <v>1</v>
      </c>
      <c r="C125" s="78" t="s">
        <v>74</v>
      </c>
      <c r="D125" s="79"/>
      <c r="E125" s="79"/>
      <c r="F125" s="80"/>
      <c r="G125" s="10" t="s">
        <v>5</v>
      </c>
      <c r="H125" s="10">
        <v>2</v>
      </c>
      <c r="I125" s="18">
        <v>40</v>
      </c>
      <c r="J125" s="62">
        <v>0</v>
      </c>
    </row>
    <row r="126" spans="2:10" ht="46.5" customHeight="1" x14ac:dyDescent="0.2">
      <c r="B126" s="10">
        <v>2</v>
      </c>
      <c r="C126" s="78" t="s">
        <v>75</v>
      </c>
      <c r="D126" s="79"/>
      <c r="E126" s="79"/>
      <c r="F126" s="80"/>
      <c r="G126" s="10" t="s">
        <v>41</v>
      </c>
      <c r="H126" s="10">
        <v>500</v>
      </c>
      <c r="I126" s="18">
        <v>60</v>
      </c>
      <c r="J126" s="62">
        <v>60</v>
      </c>
    </row>
    <row r="127" spans="2:10" ht="21" customHeight="1" x14ac:dyDescent="0.2">
      <c r="B127" s="10">
        <v>3</v>
      </c>
      <c r="C127" s="78" t="s">
        <v>79</v>
      </c>
      <c r="D127" s="79"/>
      <c r="E127" s="79"/>
      <c r="F127" s="80"/>
      <c r="G127" s="10" t="s">
        <v>5</v>
      </c>
      <c r="H127" s="10">
        <v>1</v>
      </c>
      <c r="I127" s="18">
        <v>100</v>
      </c>
      <c r="J127" s="62">
        <v>100</v>
      </c>
    </row>
    <row r="128" spans="2:10" ht="32.25" customHeight="1" x14ac:dyDescent="0.2">
      <c r="B128" s="71" t="s">
        <v>124</v>
      </c>
      <c r="C128" s="72"/>
      <c r="D128" s="72"/>
      <c r="E128" s="72"/>
      <c r="F128" s="72"/>
      <c r="G128" s="72"/>
      <c r="H128" s="73"/>
      <c r="I128" s="63">
        <f>SUM(I125:I127)</f>
        <v>200</v>
      </c>
      <c r="J128" s="63">
        <f>SUM(J125:J127)</f>
        <v>160</v>
      </c>
    </row>
    <row r="130" spans="2:10" ht="39.75" customHeight="1" x14ac:dyDescent="0.2">
      <c r="B130" s="81" t="s">
        <v>134</v>
      </c>
      <c r="C130" s="81"/>
      <c r="D130" s="81"/>
      <c r="E130" s="81"/>
      <c r="F130" s="81"/>
      <c r="G130" s="81"/>
      <c r="H130" s="81"/>
      <c r="I130" s="81"/>
      <c r="J130" s="81"/>
    </row>
    <row r="131" spans="2:10" ht="37.5" customHeight="1" x14ac:dyDescent="0.2">
      <c r="B131" s="82" t="s">
        <v>0</v>
      </c>
      <c r="C131" s="84" t="s">
        <v>1</v>
      </c>
      <c r="D131" s="85"/>
      <c r="E131" s="85"/>
      <c r="F131" s="86"/>
      <c r="G131" s="98" t="s">
        <v>122</v>
      </c>
      <c r="H131" s="99"/>
      <c r="I131" s="91" t="s">
        <v>148</v>
      </c>
      <c r="J131" s="91" t="s">
        <v>149</v>
      </c>
    </row>
    <row r="132" spans="2:10" ht="15" x14ac:dyDescent="0.2">
      <c r="B132" s="83"/>
      <c r="C132" s="87"/>
      <c r="D132" s="88"/>
      <c r="E132" s="88"/>
      <c r="F132" s="89"/>
      <c r="G132" s="10" t="s">
        <v>2</v>
      </c>
      <c r="H132" s="10" t="s">
        <v>3</v>
      </c>
      <c r="I132" s="91"/>
      <c r="J132" s="91"/>
    </row>
    <row r="133" spans="2:10" ht="21.75" customHeight="1" x14ac:dyDescent="0.2">
      <c r="B133" s="10">
        <v>1</v>
      </c>
      <c r="C133" s="78" t="s">
        <v>17</v>
      </c>
      <c r="D133" s="79"/>
      <c r="E133" s="79"/>
      <c r="F133" s="80"/>
      <c r="G133" s="10" t="s">
        <v>41</v>
      </c>
      <c r="H133" s="35">
        <v>200</v>
      </c>
      <c r="I133" s="64">
        <v>14</v>
      </c>
      <c r="J133" s="65">
        <v>14</v>
      </c>
    </row>
    <row r="134" spans="2:10" ht="21.75" customHeight="1" x14ac:dyDescent="0.2">
      <c r="B134" s="10">
        <v>2</v>
      </c>
      <c r="C134" s="95" t="s">
        <v>18</v>
      </c>
      <c r="D134" s="96"/>
      <c r="E134" s="96"/>
      <c r="F134" s="97"/>
      <c r="G134" s="10" t="s">
        <v>41</v>
      </c>
      <c r="H134" s="35">
        <v>10</v>
      </c>
      <c r="I134" s="64">
        <v>15</v>
      </c>
      <c r="J134" s="65">
        <v>13.2</v>
      </c>
    </row>
    <row r="135" spans="2:10" ht="32.25" customHeight="1" x14ac:dyDescent="0.2">
      <c r="B135" s="71" t="s">
        <v>124</v>
      </c>
      <c r="C135" s="72"/>
      <c r="D135" s="72"/>
      <c r="E135" s="72"/>
      <c r="F135" s="72"/>
      <c r="G135" s="72"/>
      <c r="H135" s="73"/>
      <c r="I135" s="63">
        <f>SUM(I133:I134)</f>
        <v>29</v>
      </c>
      <c r="J135" s="63">
        <f>SUM(J133:J134)</f>
        <v>27.2</v>
      </c>
    </row>
    <row r="137" spans="2:10" ht="42.75" customHeight="1" x14ac:dyDescent="0.2">
      <c r="B137" s="81" t="s">
        <v>135</v>
      </c>
      <c r="C137" s="81"/>
      <c r="D137" s="81"/>
      <c r="E137" s="81"/>
      <c r="F137" s="81"/>
      <c r="G137" s="81"/>
      <c r="H137" s="81"/>
      <c r="I137" s="81"/>
      <c r="J137" s="81"/>
    </row>
    <row r="138" spans="2:10" ht="32.25" customHeight="1" x14ac:dyDescent="0.2">
      <c r="B138" s="82" t="s">
        <v>0</v>
      </c>
      <c r="C138" s="84" t="s">
        <v>1</v>
      </c>
      <c r="D138" s="85"/>
      <c r="E138" s="85"/>
      <c r="F138" s="86"/>
      <c r="G138" s="90" t="s">
        <v>122</v>
      </c>
      <c r="H138" s="90"/>
      <c r="I138" s="91" t="s">
        <v>148</v>
      </c>
      <c r="J138" s="91" t="s">
        <v>149</v>
      </c>
    </row>
    <row r="139" spans="2:10" ht="15" x14ac:dyDescent="0.2">
      <c r="B139" s="83"/>
      <c r="C139" s="87"/>
      <c r="D139" s="88"/>
      <c r="E139" s="88"/>
      <c r="F139" s="89"/>
      <c r="G139" s="10" t="s">
        <v>2</v>
      </c>
      <c r="H139" s="10" t="s">
        <v>3</v>
      </c>
      <c r="I139" s="91"/>
      <c r="J139" s="91"/>
    </row>
    <row r="140" spans="2:10" ht="20.25" customHeight="1" x14ac:dyDescent="0.2">
      <c r="B140" s="7">
        <v>1</v>
      </c>
      <c r="C140" s="95" t="s">
        <v>107</v>
      </c>
      <c r="D140" s="96"/>
      <c r="E140" s="96"/>
      <c r="F140" s="97"/>
      <c r="G140" s="10" t="s">
        <v>41</v>
      </c>
      <c r="H140" s="10">
        <v>1000</v>
      </c>
      <c r="I140" s="59">
        <v>24</v>
      </c>
      <c r="J140" s="61">
        <v>24</v>
      </c>
    </row>
    <row r="141" spans="2:10" ht="20.25" customHeight="1" x14ac:dyDescent="0.2">
      <c r="B141" s="7">
        <v>2</v>
      </c>
      <c r="C141" s="19" t="s">
        <v>28</v>
      </c>
      <c r="D141" s="20"/>
      <c r="E141" s="20"/>
      <c r="F141" s="21"/>
      <c r="G141" s="10" t="s">
        <v>41</v>
      </c>
      <c r="H141" s="10">
        <v>470</v>
      </c>
      <c r="I141" s="59">
        <v>171.4</v>
      </c>
      <c r="J141" s="61">
        <v>171.4</v>
      </c>
    </row>
    <row r="142" spans="2:10" ht="66.75" customHeight="1" x14ac:dyDescent="0.2">
      <c r="B142" s="7">
        <v>3</v>
      </c>
      <c r="C142" s="94" t="s">
        <v>108</v>
      </c>
      <c r="D142" s="94"/>
      <c r="E142" s="94"/>
      <c r="F142" s="94"/>
      <c r="G142" s="10" t="s">
        <v>41</v>
      </c>
      <c r="H142" s="4">
        <v>5</v>
      </c>
      <c r="I142" s="59">
        <v>197.2</v>
      </c>
      <c r="J142" s="61">
        <v>154.19999999999999</v>
      </c>
    </row>
    <row r="143" spans="2:10" ht="32.25" customHeight="1" x14ac:dyDescent="0.2">
      <c r="B143" s="7">
        <v>4</v>
      </c>
      <c r="C143" s="78" t="s">
        <v>68</v>
      </c>
      <c r="D143" s="79"/>
      <c r="E143" s="79"/>
      <c r="F143" s="80"/>
      <c r="G143" s="10" t="s">
        <v>41</v>
      </c>
      <c r="H143" s="4">
        <v>1</v>
      </c>
      <c r="I143" s="59">
        <v>39</v>
      </c>
      <c r="J143" s="61">
        <v>39</v>
      </c>
    </row>
    <row r="144" spans="2:10" ht="20.25" customHeight="1" x14ac:dyDescent="0.2">
      <c r="B144" s="7">
        <v>5</v>
      </c>
      <c r="C144" s="94" t="s">
        <v>8</v>
      </c>
      <c r="D144" s="94"/>
      <c r="E144" s="94"/>
      <c r="F144" s="94"/>
      <c r="G144" s="10" t="s">
        <v>6</v>
      </c>
      <c r="H144" s="9">
        <v>1.6</v>
      </c>
      <c r="I144" s="59">
        <v>3.8</v>
      </c>
      <c r="J144" s="18">
        <v>2.5</v>
      </c>
    </row>
    <row r="145" spans="2:10" ht="33" customHeight="1" x14ac:dyDescent="0.2">
      <c r="B145" s="7">
        <v>6</v>
      </c>
      <c r="C145" s="78" t="s">
        <v>109</v>
      </c>
      <c r="D145" s="79"/>
      <c r="E145" s="79"/>
      <c r="F145" s="80"/>
      <c r="G145" s="10" t="s">
        <v>5</v>
      </c>
      <c r="H145" s="10">
        <v>6</v>
      </c>
      <c r="I145" s="59">
        <v>420</v>
      </c>
      <c r="J145" s="61">
        <v>420</v>
      </c>
    </row>
    <row r="146" spans="2:10" ht="32.25" customHeight="1" x14ac:dyDescent="0.2">
      <c r="B146" s="71" t="s">
        <v>124</v>
      </c>
      <c r="C146" s="72"/>
      <c r="D146" s="72"/>
      <c r="E146" s="72"/>
      <c r="F146" s="72"/>
      <c r="G146" s="72"/>
      <c r="H146" s="73"/>
      <c r="I146" s="66">
        <f>SUM(I140:I145)</f>
        <v>855.40000000000009</v>
      </c>
      <c r="J146" s="66">
        <f>SUM(J140:J145)</f>
        <v>811.1</v>
      </c>
    </row>
    <row r="148" spans="2:10" ht="37.5" customHeight="1" x14ac:dyDescent="0.2">
      <c r="B148" s="81" t="s">
        <v>136</v>
      </c>
      <c r="C148" s="81"/>
      <c r="D148" s="81"/>
      <c r="E148" s="81"/>
      <c r="F148" s="81"/>
      <c r="G148" s="81"/>
      <c r="H148" s="81"/>
      <c r="I148" s="81"/>
      <c r="J148" s="81"/>
    </row>
    <row r="149" spans="2:10" ht="32.25" customHeight="1" x14ac:dyDescent="0.2">
      <c r="B149" s="82" t="s">
        <v>0</v>
      </c>
      <c r="C149" s="84" t="s">
        <v>1</v>
      </c>
      <c r="D149" s="85"/>
      <c r="E149" s="85"/>
      <c r="F149" s="86"/>
      <c r="G149" s="90" t="s">
        <v>122</v>
      </c>
      <c r="H149" s="90"/>
      <c r="I149" s="91" t="s">
        <v>148</v>
      </c>
      <c r="J149" s="91" t="s">
        <v>149</v>
      </c>
    </row>
    <row r="150" spans="2:10" ht="15" x14ac:dyDescent="0.2">
      <c r="B150" s="83"/>
      <c r="C150" s="87"/>
      <c r="D150" s="88"/>
      <c r="E150" s="88"/>
      <c r="F150" s="89"/>
      <c r="G150" s="10" t="s">
        <v>2</v>
      </c>
      <c r="H150" s="10" t="s">
        <v>3</v>
      </c>
      <c r="I150" s="91"/>
      <c r="J150" s="91"/>
    </row>
    <row r="151" spans="2:10" ht="19.5" customHeight="1" x14ac:dyDescent="0.2">
      <c r="B151" s="10">
        <v>1</v>
      </c>
      <c r="C151" s="78" t="s">
        <v>15</v>
      </c>
      <c r="D151" s="79"/>
      <c r="E151" s="79"/>
      <c r="F151" s="80"/>
      <c r="G151" s="10" t="s">
        <v>41</v>
      </c>
      <c r="H151" s="23">
        <v>500</v>
      </c>
      <c r="I151" s="18">
        <v>28.7</v>
      </c>
      <c r="J151" s="67">
        <v>28.7</v>
      </c>
    </row>
    <row r="152" spans="2:10" ht="36" customHeight="1" x14ac:dyDescent="0.2">
      <c r="B152" s="10">
        <v>2</v>
      </c>
      <c r="C152" s="78" t="s">
        <v>111</v>
      </c>
      <c r="D152" s="79"/>
      <c r="E152" s="79"/>
      <c r="F152" s="80"/>
      <c r="G152" s="10" t="s">
        <v>5</v>
      </c>
      <c r="H152" s="23">
        <v>6</v>
      </c>
      <c r="I152" s="18">
        <v>420</v>
      </c>
      <c r="J152" s="67">
        <v>420</v>
      </c>
    </row>
    <row r="153" spans="2:10" ht="19.5" customHeight="1" x14ac:dyDescent="0.2">
      <c r="B153" s="10">
        <v>3</v>
      </c>
      <c r="C153" s="78" t="s">
        <v>110</v>
      </c>
      <c r="D153" s="79"/>
      <c r="E153" s="79"/>
      <c r="F153" s="80"/>
      <c r="G153" s="10" t="s">
        <v>41</v>
      </c>
      <c r="H153" s="23">
        <v>700</v>
      </c>
      <c r="I153" s="18">
        <v>35.200000000000003</v>
      </c>
      <c r="J153" s="67">
        <v>35.200000000000003</v>
      </c>
    </row>
    <row r="154" spans="2:10" ht="32.25" customHeight="1" x14ac:dyDescent="0.2">
      <c r="B154" s="71" t="s">
        <v>124</v>
      </c>
      <c r="C154" s="72"/>
      <c r="D154" s="72"/>
      <c r="E154" s="72"/>
      <c r="F154" s="72"/>
      <c r="G154" s="72"/>
      <c r="H154" s="73"/>
      <c r="I154" s="63">
        <f>SUM(I151:I153)</f>
        <v>483.9</v>
      </c>
      <c r="J154" s="63">
        <f>SUM(J151:J153)</f>
        <v>483.9</v>
      </c>
    </row>
    <row r="156" spans="2:10" ht="51.75" customHeight="1" x14ac:dyDescent="0.2">
      <c r="B156" s="81" t="s">
        <v>137</v>
      </c>
      <c r="C156" s="81"/>
      <c r="D156" s="81"/>
      <c r="E156" s="81"/>
      <c r="F156" s="81"/>
      <c r="G156" s="81"/>
      <c r="H156" s="81"/>
      <c r="I156" s="81"/>
      <c r="J156" s="81"/>
    </row>
    <row r="157" spans="2:10" ht="37.5" customHeight="1" x14ac:dyDescent="0.2">
      <c r="B157" s="82" t="s">
        <v>0</v>
      </c>
      <c r="C157" s="84" t="s">
        <v>1</v>
      </c>
      <c r="D157" s="85"/>
      <c r="E157" s="85"/>
      <c r="F157" s="86"/>
      <c r="G157" s="90" t="s">
        <v>122</v>
      </c>
      <c r="H157" s="90"/>
      <c r="I157" s="91" t="s">
        <v>148</v>
      </c>
      <c r="J157" s="91" t="s">
        <v>149</v>
      </c>
    </row>
    <row r="158" spans="2:10" ht="15" x14ac:dyDescent="0.2">
      <c r="B158" s="83"/>
      <c r="C158" s="87"/>
      <c r="D158" s="88"/>
      <c r="E158" s="88"/>
      <c r="F158" s="89"/>
      <c r="G158" s="10" t="s">
        <v>2</v>
      </c>
      <c r="H158" s="10" t="s">
        <v>3</v>
      </c>
      <c r="I158" s="91"/>
      <c r="J158" s="91"/>
    </row>
    <row r="159" spans="2:10" ht="40.5" customHeight="1" x14ac:dyDescent="0.2">
      <c r="B159" s="10">
        <v>1</v>
      </c>
      <c r="C159" s="78" t="s">
        <v>37</v>
      </c>
      <c r="D159" s="79"/>
      <c r="E159" s="79"/>
      <c r="F159" s="80"/>
      <c r="G159" s="10" t="s">
        <v>5</v>
      </c>
      <c r="H159" s="10">
        <v>6</v>
      </c>
      <c r="I159" s="18">
        <v>480</v>
      </c>
      <c r="J159" s="61">
        <v>480</v>
      </c>
    </row>
    <row r="160" spans="2:10" ht="40.5" customHeight="1" x14ac:dyDescent="0.2">
      <c r="B160" s="10">
        <v>2</v>
      </c>
      <c r="C160" s="78" t="s">
        <v>112</v>
      </c>
      <c r="D160" s="79"/>
      <c r="E160" s="79"/>
      <c r="F160" s="80"/>
      <c r="G160" s="8" t="s">
        <v>41</v>
      </c>
      <c r="H160" s="10">
        <v>1500</v>
      </c>
      <c r="I160" s="18">
        <v>36</v>
      </c>
      <c r="J160" s="61">
        <v>36</v>
      </c>
    </row>
    <row r="161" spans="2:10" ht="32.25" customHeight="1" x14ac:dyDescent="0.2">
      <c r="B161" s="71" t="s">
        <v>124</v>
      </c>
      <c r="C161" s="72"/>
      <c r="D161" s="72"/>
      <c r="E161" s="72"/>
      <c r="F161" s="72"/>
      <c r="G161" s="72"/>
      <c r="H161" s="73"/>
      <c r="I161" s="63">
        <f>SUM(I159:I160)</f>
        <v>516</v>
      </c>
      <c r="J161" s="63">
        <f>SUM(J159:J160)</f>
        <v>516</v>
      </c>
    </row>
    <row r="163" spans="2:10" ht="61.5" customHeight="1" x14ac:dyDescent="0.2">
      <c r="B163" s="81" t="s">
        <v>138</v>
      </c>
      <c r="C163" s="81"/>
      <c r="D163" s="81"/>
      <c r="E163" s="81"/>
      <c r="F163" s="81"/>
      <c r="G163" s="81"/>
      <c r="H163" s="81"/>
      <c r="I163" s="81"/>
      <c r="J163" s="81"/>
    </row>
    <row r="164" spans="2:10" ht="33" customHeight="1" x14ac:dyDescent="0.2">
      <c r="B164" s="82" t="s">
        <v>0</v>
      </c>
      <c r="C164" s="84" t="s">
        <v>1</v>
      </c>
      <c r="D164" s="85"/>
      <c r="E164" s="85"/>
      <c r="F164" s="86"/>
      <c r="G164" s="90" t="s">
        <v>122</v>
      </c>
      <c r="H164" s="90"/>
      <c r="I164" s="91" t="s">
        <v>148</v>
      </c>
      <c r="J164" s="91" t="s">
        <v>149</v>
      </c>
    </row>
    <row r="165" spans="2:10" ht="15" x14ac:dyDescent="0.2">
      <c r="B165" s="83"/>
      <c r="C165" s="87"/>
      <c r="D165" s="88"/>
      <c r="E165" s="88"/>
      <c r="F165" s="89"/>
      <c r="G165" s="10" t="s">
        <v>2</v>
      </c>
      <c r="H165" s="10" t="s">
        <v>3</v>
      </c>
      <c r="I165" s="91"/>
      <c r="J165" s="91"/>
    </row>
    <row r="166" spans="2:10" ht="33" customHeight="1" x14ac:dyDescent="0.2">
      <c r="B166" s="10">
        <v>1</v>
      </c>
      <c r="C166" s="78" t="s">
        <v>36</v>
      </c>
      <c r="D166" s="79"/>
      <c r="E166" s="79"/>
      <c r="F166" s="80"/>
      <c r="G166" s="10" t="s">
        <v>42</v>
      </c>
      <c r="H166" s="10" t="s">
        <v>67</v>
      </c>
      <c r="I166" s="18">
        <v>480</v>
      </c>
      <c r="J166" s="61">
        <v>480</v>
      </c>
    </row>
    <row r="167" spans="2:10" ht="22.5" customHeight="1" x14ac:dyDescent="0.2">
      <c r="B167" s="10">
        <v>2</v>
      </c>
      <c r="C167" s="78" t="s">
        <v>113</v>
      </c>
      <c r="D167" s="79"/>
      <c r="E167" s="79"/>
      <c r="F167" s="80"/>
      <c r="G167" s="10" t="s">
        <v>41</v>
      </c>
      <c r="H167" s="10">
        <v>1000</v>
      </c>
      <c r="I167" s="18">
        <v>17</v>
      </c>
      <c r="J167" s="61">
        <v>17</v>
      </c>
    </row>
    <row r="168" spans="2:10" ht="32.25" customHeight="1" x14ac:dyDescent="0.2">
      <c r="B168" s="71" t="s">
        <v>124</v>
      </c>
      <c r="C168" s="72"/>
      <c r="D168" s="72"/>
      <c r="E168" s="72"/>
      <c r="F168" s="72"/>
      <c r="G168" s="72"/>
      <c r="H168" s="73"/>
      <c r="I168" s="31">
        <f>SUM(I166:I167)</f>
        <v>497</v>
      </c>
      <c r="J168" s="31">
        <f>SUM(J166:J167)</f>
        <v>497</v>
      </c>
    </row>
    <row r="170" spans="2:10" ht="32.25" customHeight="1" x14ac:dyDescent="0.2">
      <c r="B170" s="81" t="s">
        <v>139</v>
      </c>
      <c r="C170" s="81"/>
      <c r="D170" s="81"/>
      <c r="E170" s="81"/>
      <c r="F170" s="81"/>
      <c r="G170" s="81"/>
      <c r="H170" s="81"/>
      <c r="I170" s="81"/>
      <c r="J170" s="81"/>
    </row>
    <row r="171" spans="2:10" ht="30.75" customHeight="1" x14ac:dyDescent="0.2">
      <c r="B171" s="82" t="s">
        <v>0</v>
      </c>
      <c r="C171" s="84" t="s">
        <v>1</v>
      </c>
      <c r="D171" s="85"/>
      <c r="E171" s="85"/>
      <c r="F171" s="86"/>
      <c r="G171" s="90" t="s">
        <v>122</v>
      </c>
      <c r="H171" s="90"/>
      <c r="I171" s="91" t="s">
        <v>148</v>
      </c>
      <c r="J171" s="91" t="s">
        <v>149</v>
      </c>
    </row>
    <row r="172" spans="2:10" ht="15" x14ac:dyDescent="0.2">
      <c r="B172" s="83"/>
      <c r="C172" s="87"/>
      <c r="D172" s="88"/>
      <c r="E172" s="88"/>
      <c r="F172" s="89"/>
      <c r="G172" s="10" t="s">
        <v>7</v>
      </c>
      <c r="H172" s="10" t="s">
        <v>3</v>
      </c>
      <c r="I172" s="91"/>
      <c r="J172" s="91"/>
    </row>
    <row r="173" spans="2:10" ht="102.75" customHeight="1" x14ac:dyDescent="0.2">
      <c r="B173" s="8">
        <v>1</v>
      </c>
      <c r="C173" s="78" t="s">
        <v>140</v>
      </c>
      <c r="D173" s="79"/>
      <c r="E173" s="79"/>
      <c r="F173" s="80"/>
      <c r="G173" s="10" t="s">
        <v>5</v>
      </c>
      <c r="H173" s="10">
        <v>4</v>
      </c>
      <c r="I173" s="68">
        <v>1800</v>
      </c>
      <c r="J173" s="32">
        <v>1787.9</v>
      </c>
    </row>
    <row r="174" spans="2:10" ht="155.25" customHeight="1" x14ac:dyDescent="0.2">
      <c r="B174" s="8">
        <v>2</v>
      </c>
      <c r="C174" s="78" t="s">
        <v>147</v>
      </c>
      <c r="D174" s="79"/>
      <c r="E174" s="79"/>
      <c r="F174" s="80"/>
      <c r="G174" s="10" t="s">
        <v>5</v>
      </c>
      <c r="H174" s="35">
        <v>12</v>
      </c>
      <c r="I174" s="9">
        <v>720</v>
      </c>
      <c r="J174" s="32">
        <v>720</v>
      </c>
    </row>
    <row r="175" spans="2:10" ht="85.5" customHeight="1" x14ac:dyDescent="0.2">
      <c r="B175" s="10">
        <v>3</v>
      </c>
      <c r="C175" s="78" t="s">
        <v>141</v>
      </c>
      <c r="D175" s="79"/>
      <c r="E175" s="79"/>
      <c r="F175" s="80"/>
      <c r="G175" s="10" t="s">
        <v>5</v>
      </c>
      <c r="H175" s="35">
        <v>2</v>
      </c>
      <c r="I175" s="9">
        <v>320</v>
      </c>
      <c r="J175" s="32">
        <v>316.8</v>
      </c>
    </row>
    <row r="176" spans="2:10" ht="58.5" customHeight="1" x14ac:dyDescent="0.2">
      <c r="B176" s="8">
        <v>4</v>
      </c>
      <c r="C176" s="78" t="s">
        <v>142</v>
      </c>
      <c r="D176" s="79"/>
      <c r="E176" s="79"/>
      <c r="F176" s="80"/>
      <c r="G176" s="10" t="s">
        <v>5</v>
      </c>
      <c r="H176" s="35">
        <v>1</v>
      </c>
      <c r="I176" s="9">
        <v>100</v>
      </c>
      <c r="J176" s="32">
        <v>99</v>
      </c>
    </row>
    <row r="177" spans="2:10" ht="24" customHeight="1" x14ac:dyDescent="0.2">
      <c r="B177" s="8">
        <v>5</v>
      </c>
      <c r="C177" s="78" t="s">
        <v>60</v>
      </c>
      <c r="D177" s="79"/>
      <c r="E177" s="79"/>
      <c r="F177" s="80"/>
      <c r="G177" s="10" t="s">
        <v>41</v>
      </c>
      <c r="H177" s="35">
        <v>500</v>
      </c>
      <c r="I177" s="9">
        <v>500</v>
      </c>
      <c r="J177" s="32">
        <v>500</v>
      </c>
    </row>
    <row r="178" spans="2:10" ht="82.5" customHeight="1" x14ac:dyDescent="0.2">
      <c r="B178" s="10">
        <v>6</v>
      </c>
      <c r="C178" s="78" t="s">
        <v>143</v>
      </c>
      <c r="D178" s="79"/>
      <c r="E178" s="79"/>
      <c r="F178" s="80"/>
      <c r="G178" s="10" t="s">
        <v>5</v>
      </c>
      <c r="H178" s="35">
        <v>4</v>
      </c>
      <c r="I178" s="9">
        <v>917.4</v>
      </c>
      <c r="J178" s="32">
        <v>917.3</v>
      </c>
    </row>
    <row r="179" spans="2:10" ht="25.5" customHeight="1" x14ac:dyDescent="0.2">
      <c r="B179" s="8">
        <v>7</v>
      </c>
      <c r="C179" s="78" t="s">
        <v>69</v>
      </c>
      <c r="D179" s="92"/>
      <c r="E179" s="92"/>
      <c r="F179" s="93"/>
      <c r="G179" s="10" t="s">
        <v>5</v>
      </c>
      <c r="H179" s="35">
        <v>1</v>
      </c>
      <c r="I179" s="9">
        <v>61.7</v>
      </c>
      <c r="J179" s="32">
        <v>50.5</v>
      </c>
    </row>
    <row r="180" spans="2:10" ht="35.25" customHeight="1" x14ac:dyDescent="0.2">
      <c r="B180" s="10">
        <v>8</v>
      </c>
      <c r="C180" s="78" t="s">
        <v>29</v>
      </c>
      <c r="D180" s="79"/>
      <c r="E180" s="79"/>
      <c r="F180" s="80"/>
      <c r="G180" s="10" t="s">
        <v>41</v>
      </c>
      <c r="H180" s="35">
        <v>500</v>
      </c>
      <c r="I180" s="9">
        <v>300</v>
      </c>
      <c r="J180" s="32">
        <v>296.89999999999998</v>
      </c>
    </row>
    <row r="181" spans="2:10" ht="24.75" customHeight="1" x14ac:dyDescent="0.2">
      <c r="B181" s="8">
        <v>9</v>
      </c>
      <c r="C181" s="78" t="s">
        <v>27</v>
      </c>
      <c r="D181" s="79"/>
      <c r="E181" s="79"/>
      <c r="F181" s="80"/>
      <c r="G181" s="10" t="s">
        <v>41</v>
      </c>
      <c r="H181" s="35">
        <v>1000</v>
      </c>
      <c r="I181" s="9">
        <v>50</v>
      </c>
      <c r="J181" s="32">
        <v>49.5</v>
      </c>
    </row>
    <row r="182" spans="2:10" ht="29.25" customHeight="1" x14ac:dyDescent="0.2">
      <c r="B182" s="8">
        <v>10</v>
      </c>
      <c r="C182" s="78" t="s">
        <v>45</v>
      </c>
      <c r="D182" s="79"/>
      <c r="E182" s="79"/>
      <c r="F182" s="80"/>
      <c r="G182" s="10" t="s">
        <v>41</v>
      </c>
      <c r="H182" s="35">
        <v>500</v>
      </c>
      <c r="I182" s="9">
        <v>40</v>
      </c>
      <c r="J182" s="32">
        <v>39.6</v>
      </c>
    </row>
    <row r="183" spans="2:10" ht="53.25" customHeight="1" x14ac:dyDescent="0.2">
      <c r="B183" s="10">
        <v>11</v>
      </c>
      <c r="C183" s="78" t="s">
        <v>26</v>
      </c>
      <c r="D183" s="79"/>
      <c r="E183" s="79"/>
      <c r="F183" s="80"/>
      <c r="G183" s="10" t="s">
        <v>5</v>
      </c>
      <c r="H183" s="35">
        <v>1</v>
      </c>
      <c r="I183" s="9">
        <v>121.8</v>
      </c>
      <c r="J183" s="32">
        <v>121.8</v>
      </c>
    </row>
    <row r="184" spans="2:10" ht="98.25" customHeight="1" x14ac:dyDescent="0.2">
      <c r="B184" s="8">
        <v>12</v>
      </c>
      <c r="C184" s="78" t="s">
        <v>144</v>
      </c>
      <c r="D184" s="79"/>
      <c r="E184" s="79"/>
      <c r="F184" s="80"/>
      <c r="G184" s="10" t="s">
        <v>5</v>
      </c>
      <c r="H184" s="35">
        <v>4</v>
      </c>
      <c r="I184" s="9">
        <v>16.5</v>
      </c>
      <c r="J184" s="32">
        <v>16.399999999999999</v>
      </c>
    </row>
    <row r="185" spans="2:10" ht="41.25" customHeight="1" x14ac:dyDescent="0.2">
      <c r="B185" s="8">
        <v>13</v>
      </c>
      <c r="C185" s="78" t="s">
        <v>30</v>
      </c>
      <c r="D185" s="79"/>
      <c r="E185" s="79"/>
      <c r="F185" s="80"/>
      <c r="G185" s="10" t="s">
        <v>41</v>
      </c>
      <c r="H185" s="35">
        <v>1000</v>
      </c>
      <c r="I185" s="9">
        <v>400</v>
      </c>
      <c r="J185" s="32">
        <v>396</v>
      </c>
    </row>
    <row r="186" spans="2:10" ht="68.25" customHeight="1" x14ac:dyDescent="0.2">
      <c r="B186" s="10">
        <v>14</v>
      </c>
      <c r="C186" s="78" t="s">
        <v>61</v>
      </c>
      <c r="D186" s="79"/>
      <c r="E186" s="79"/>
      <c r="F186" s="80"/>
      <c r="G186" s="10" t="s">
        <v>5</v>
      </c>
      <c r="H186" s="35">
        <v>3</v>
      </c>
      <c r="I186" s="9">
        <v>300</v>
      </c>
      <c r="J186" s="32">
        <v>0</v>
      </c>
    </row>
    <row r="187" spans="2:10" ht="132" customHeight="1" x14ac:dyDescent="0.2">
      <c r="B187" s="10">
        <v>15</v>
      </c>
      <c r="C187" s="78" t="s">
        <v>66</v>
      </c>
      <c r="D187" s="79"/>
      <c r="E187" s="79"/>
      <c r="F187" s="80"/>
      <c r="G187" s="10" t="s">
        <v>41</v>
      </c>
      <c r="H187" s="35">
        <v>1100</v>
      </c>
      <c r="I187" s="9">
        <v>591.9</v>
      </c>
      <c r="J187" s="32">
        <v>591.79999999999995</v>
      </c>
    </row>
    <row r="188" spans="2:10" ht="33" customHeight="1" x14ac:dyDescent="0.2">
      <c r="B188" s="8">
        <v>16</v>
      </c>
      <c r="C188" s="78" t="s">
        <v>11</v>
      </c>
      <c r="D188" s="79"/>
      <c r="E188" s="79"/>
      <c r="F188" s="80"/>
      <c r="G188" s="10" t="s">
        <v>41</v>
      </c>
      <c r="H188" s="35">
        <v>120</v>
      </c>
      <c r="I188" s="9">
        <v>80</v>
      </c>
      <c r="J188" s="32">
        <v>79.2</v>
      </c>
    </row>
    <row r="189" spans="2:10" ht="21.75" customHeight="1" x14ac:dyDescent="0.2">
      <c r="B189" s="8">
        <v>17</v>
      </c>
      <c r="C189" s="78" t="s">
        <v>12</v>
      </c>
      <c r="D189" s="79"/>
      <c r="E189" s="79"/>
      <c r="F189" s="80"/>
      <c r="G189" s="10" t="s">
        <v>5</v>
      </c>
      <c r="H189" s="35">
        <v>20</v>
      </c>
      <c r="I189" s="9">
        <v>100</v>
      </c>
      <c r="J189" s="32">
        <v>24.8</v>
      </c>
    </row>
    <row r="190" spans="2:10" ht="46.5" customHeight="1" x14ac:dyDescent="0.2">
      <c r="B190" s="8">
        <v>18</v>
      </c>
      <c r="C190" s="78" t="s">
        <v>59</v>
      </c>
      <c r="D190" s="79"/>
      <c r="E190" s="79"/>
      <c r="F190" s="80"/>
      <c r="G190" s="10" t="s">
        <v>41</v>
      </c>
      <c r="H190" s="35">
        <v>8919</v>
      </c>
      <c r="I190" s="9">
        <v>2392.9</v>
      </c>
      <c r="J190" s="32">
        <v>1858.3</v>
      </c>
    </row>
    <row r="191" spans="2:10" ht="36" customHeight="1" x14ac:dyDescent="0.2">
      <c r="B191" s="8">
        <v>19</v>
      </c>
      <c r="C191" s="78" t="s">
        <v>31</v>
      </c>
      <c r="D191" s="79"/>
      <c r="E191" s="79"/>
      <c r="F191" s="80"/>
      <c r="G191" s="10" t="s">
        <v>5</v>
      </c>
      <c r="H191" s="35">
        <v>2</v>
      </c>
      <c r="I191" s="9">
        <v>50</v>
      </c>
      <c r="J191" s="32">
        <v>49.5</v>
      </c>
    </row>
    <row r="192" spans="2:10" ht="32.25" customHeight="1" x14ac:dyDescent="0.2">
      <c r="B192" s="71" t="s">
        <v>124</v>
      </c>
      <c r="C192" s="72"/>
      <c r="D192" s="72"/>
      <c r="E192" s="72"/>
      <c r="F192" s="72"/>
      <c r="G192" s="72"/>
      <c r="H192" s="73"/>
      <c r="I192" s="46">
        <f>SUM(I173:I191)</f>
        <v>8862.1999999999989</v>
      </c>
      <c r="J192" s="46">
        <f>SUM(J173:J191)</f>
        <v>7915.3</v>
      </c>
    </row>
    <row r="194" spans="2:10" ht="39" customHeight="1" x14ac:dyDescent="0.2">
      <c r="B194" s="81" t="s">
        <v>145</v>
      </c>
      <c r="C194" s="81"/>
      <c r="D194" s="81"/>
      <c r="E194" s="81"/>
      <c r="F194" s="81"/>
      <c r="G194" s="81"/>
      <c r="H194" s="81"/>
      <c r="I194" s="81"/>
      <c r="J194" s="81"/>
    </row>
    <row r="195" spans="2:10" ht="30" customHeight="1" x14ac:dyDescent="0.2">
      <c r="B195" s="82" t="s">
        <v>0</v>
      </c>
      <c r="C195" s="84" t="s">
        <v>1</v>
      </c>
      <c r="D195" s="85"/>
      <c r="E195" s="85"/>
      <c r="F195" s="86"/>
      <c r="G195" s="90" t="s">
        <v>122</v>
      </c>
      <c r="H195" s="90"/>
      <c r="I195" s="91" t="s">
        <v>148</v>
      </c>
      <c r="J195" s="91" t="s">
        <v>149</v>
      </c>
    </row>
    <row r="196" spans="2:10" ht="15" x14ac:dyDescent="0.2">
      <c r="B196" s="83"/>
      <c r="C196" s="87"/>
      <c r="D196" s="88"/>
      <c r="E196" s="88"/>
      <c r="F196" s="89"/>
      <c r="G196" s="10" t="s">
        <v>2</v>
      </c>
      <c r="H196" s="10" t="s">
        <v>3</v>
      </c>
      <c r="I196" s="91"/>
      <c r="J196" s="91"/>
    </row>
    <row r="197" spans="2:10" ht="21" customHeight="1" x14ac:dyDescent="0.2">
      <c r="B197" s="10">
        <v>1</v>
      </c>
      <c r="C197" s="74" t="s">
        <v>116</v>
      </c>
      <c r="D197" s="75"/>
      <c r="E197" s="75"/>
      <c r="F197" s="76"/>
      <c r="G197" s="10" t="s">
        <v>43</v>
      </c>
      <c r="H197" s="35">
        <v>120000</v>
      </c>
      <c r="I197" s="42">
        <v>1813.5</v>
      </c>
      <c r="J197" s="69">
        <v>1813.5</v>
      </c>
    </row>
    <row r="198" spans="2:10" ht="21" customHeight="1" x14ac:dyDescent="0.2">
      <c r="B198" s="10">
        <v>2</v>
      </c>
      <c r="C198" s="74" t="s">
        <v>114</v>
      </c>
      <c r="D198" s="75"/>
      <c r="E198" s="75"/>
      <c r="F198" s="76"/>
      <c r="G198" s="10" t="s">
        <v>43</v>
      </c>
      <c r="H198" s="35">
        <v>4000</v>
      </c>
      <c r="I198" s="42">
        <v>269.7</v>
      </c>
      <c r="J198" s="69">
        <v>269.60000000000002</v>
      </c>
    </row>
    <row r="199" spans="2:10" ht="21" customHeight="1" x14ac:dyDescent="0.2">
      <c r="B199" s="10">
        <v>3</v>
      </c>
      <c r="C199" s="74" t="s">
        <v>115</v>
      </c>
      <c r="D199" s="75"/>
      <c r="E199" s="75"/>
      <c r="F199" s="76"/>
      <c r="G199" s="10" t="s">
        <v>43</v>
      </c>
      <c r="H199" s="35">
        <v>7500</v>
      </c>
      <c r="I199" s="42">
        <v>233.4</v>
      </c>
      <c r="J199" s="69">
        <v>233.4</v>
      </c>
    </row>
    <row r="200" spans="2:10" ht="21" customHeight="1" x14ac:dyDescent="0.2">
      <c r="B200" s="10">
        <v>4</v>
      </c>
      <c r="C200" s="77" t="s">
        <v>35</v>
      </c>
      <c r="D200" s="77"/>
      <c r="E200" s="77"/>
      <c r="F200" s="77"/>
      <c r="G200" s="10" t="s">
        <v>5</v>
      </c>
      <c r="H200" s="10">
        <v>1</v>
      </c>
      <c r="I200" s="30">
        <v>299.3</v>
      </c>
      <c r="J200" s="70">
        <v>299.2</v>
      </c>
    </row>
    <row r="201" spans="2:10" ht="21" customHeight="1" x14ac:dyDescent="0.2">
      <c r="B201" s="10">
        <v>5</v>
      </c>
      <c r="C201" s="78" t="s">
        <v>63</v>
      </c>
      <c r="D201" s="79"/>
      <c r="E201" s="79"/>
      <c r="F201" s="80"/>
      <c r="G201" s="10" t="s">
        <v>5</v>
      </c>
      <c r="H201" s="10">
        <v>1</v>
      </c>
      <c r="I201" s="30">
        <v>135</v>
      </c>
      <c r="J201" s="70">
        <v>135</v>
      </c>
    </row>
    <row r="202" spans="2:10" ht="21" customHeight="1" x14ac:dyDescent="0.2">
      <c r="B202" s="10">
        <v>6</v>
      </c>
      <c r="C202" s="74" t="s">
        <v>34</v>
      </c>
      <c r="D202" s="75"/>
      <c r="E202" s="75"/>
      <c r="F202" s="76"/>
      <c r="G202" s="10" t="s">
        <v>5</v>
      </c>
      <c r="H202" s="10">
        <v>1</v>
      </c>
      <c r="I202" s="30">
        <v>484.6</v>
      </c>
      <c r="J202" s="69">
        <v>484.5</v>
      </c>
    </row>
    <row r="203" spans="2:10" ht="32.25" customHeight="1" x14ac:dyDescent="0.2">
      <c r="B203" s="71" t="s">
        <v>124</v>
      </c>
      <c r="C203" s="72"/>
      <c r="D203" s="72"/>
      <c r="E203" s="72"/>
      <c r="F203" s="72"/>
      <c r="G203" s="72"/>
      <c r="H203" s="73"/>
      <c r="I203" s="46">
        <f>SUM(I197:I202)</f>
        <v>3235.5</v>
      </c>
      <c r="J203" s="46">
        <f>SUM(J197:J202)</f>
        <v>3235.2</v>
      </c>
    </row>
    <row r="205" spans="2:10" ht="38.25" customHeight="1" x14ac:dyDescent="0.2">
      <c r="B205" s="123" t="s">
        <v>150</v>
      </c>
      <c r="C205" s="123"/>
      <c r="D205" s="123"/>
      <c r="E205" s="123"/>
      <c r="F205" s="123"/>
      <c r="G205" s="123"/>
      <c r="H205" s="123"/>
      <c r="I205" s="123"/>
      <c r="J205" s="123"/>
    </row>
    <row r="207" spans="2:10" ht="43.5" customHeight="1" x14ac:dyDescent="0.2">
      <c r="B207" s="123" t="s">
        <v>151</v>
      </c>
      <c r="C207" s="123"/>
      <c r="D207" s="123"/>
      <c r="E207" s="123"/>
      <c r="F207" s="123"/>
      <c r="G207" s="123"/>
      <c r="H207" s="123"/>
      <c r="I207" s="123"/>
      <c r="J207" s="123"/>
    </row>
  </sheetData>
  <mergeCells count="241">
    <mergeCell ref="B205:J205"/>
    <mergeCell ref="B207:J207"/>
    <mergeCell ref="B120:H120"/>
    <mergeCell ref="C118:F118"/>
    <mergeCell ref="C119:F119"/>
    <mergeCell ref="C113:F113"/>
    <mergeCell ref="C114:F114"/>
    <mergeCell ref="C115:F115"/>
    <mergeCell ref="C116:F116"/>
    <mergeCell ref="C117:F117"/>
    <mergeCell ref="B108:H108"/>
    <mergeCell ref="B110:J110"/>
    <mergeCell ref="B111:B112"/>
    <mergeCell ref="C111:F112"/>
    <mergeCell ref="G111:H111"/>
    <mergeCell ref="I111:I112"/>
    <mergeCell ref="J111:J112"/>
    <mergeCell ref="C106:F106"/>
    <mergeCell ref="C107:F107"/>
    <mergeCell ref="C94:F94"/>
    <mergeCell ref="C95:F95"/>
    <mergeCell ref="C96:F96"/>
    <mergeCell ref="C97:F97"/>
    <mergeCell ref="C98:F98"/>
    <mergeCell ref="C90:F90"/>
    <mergeCell ref="C91:F91"/>
    <mergeCell ref="C92:F92"/>
    <mergeCell ref="C93:F93"/>
    <mergeCell ref="B101:H101"/>
    <mergeCell ref="B103:J103"/>
    <mergeCell ref="B104:B105"/>
    <mergeCell ref="C104:F105"/>
    <mergeCell ref="G104:H104"/>
    <mergeCell ref="I104:I105"/>
    <mergeCell ref="J104:J105"/>
    <mergeCell ref="C99:F99"/>
    <mergeCell ref="C100:F100"/>
    <mergeCell ref="B84:H84"/>
    <mergeCell ref="B86:J86"/>
    <mergeCell ref="B87:B88"/>
    <mergeCell ref="C87:F88"/>
    <mergeCell ref="G87:H87"/>
    <mergeCell ref="I87:I88"/>
    <mergeCell ref="J87:J88"/>
    <mergeCell ref="C89:F89"/>
    <mergeCell ref="C81:F81"/>
    <mergeCell ref="C82:F82"/>
    <mergeCell ref="C83:F83"/>
    <mergeCell ref="B76:H76"/>
    <mergeCell ref="B78:J78"/>
    <mergeCell ref="B79:B80"/>
    <mergeCell ref="C79:F80"/>
    <mergeCell ref="G79:H79"/>
    <mergeCell ref="I79:I80"/>
    <mergeCell ref="J79:J80"/>
    <mergeCell ref="C72:F72"/>
    <mergeCell ref="C73:F73"/>
    <mergeCell ref="C74:F74"/>
    <mergeCell ref="C75:F75"/>
    <mergeCell ref="C60:F60"/>
    <mergeCell ref="C61:F61"/>
    <mergeCell ref="C62:F62"/>
    <mergeCell ref="C63:F63"/>
    <mergeCell ref="C64:F64"/>
    <mergeCell ref="C55:F55"/>
    <mergeCell ref="C56:F56"/>
    <mergeCell ref="C57:F57"/>
    <mergeCell ref="C58:F58"/>
    <mergeCell ref="C59:F59"/>
    <mergeCell ref="B67:H67"/>
    <mergeCell ref="B69:J69"/>
    <mergeCell ref="B70:B71"/>
    <mergeCell ref="C70:F71"/>
    <mergeCell ref="G70:H70"/>
    <mergeCell ref="I70:I71"/>
    <mergeCell ref="J70:J71"/>
    <mergeCell ref="C65:F65"/>
    <mergeCell ref="C66:F66"/>
    <mergeCell ref="C53:F53"/>
    <mergeCell ref="C54:F54"/>
    <mergeCell ref="B45:H45"/>
    <mergeCell ref="B47:J47"/>
    <mergeCell ref="B48:B49"/>
    <mergeCell ref="C48:F49"/>
    <mergeCell ref="G48:H48"/>
    <mergeCell ref="I48:I49"/>
    <mergeCell ref="J48:J49"/>
    <mergeCell ref="C52:F52"/>
    <mergeCell ref="C43:F43"/>
    <mergeCell ref="C44:F44"/>
    <mergeCell ref="C38:F38"/>
    <mergeCell ref="C39:F39"/>
    <mergeCell ref="C40:F40"/>
    <mergeCell ref="C41:F41"/>
    <mergeCell ref="C42:F42"/>
    <mergeCell ref="C50:F50"/>
    <mergeCell ref="C51:F51"/>
    <mergeCell ref="B35:J35"/>
    <mergeCell ref="B36:B37"/>
    <mergeCell ref="C36:F37"/>
    <mergeCell ref="G36:H36"/>
    <mergeCell ref="I36:I37"/>
    <mergeCell ref="J36:J37"/>
    <mergeCell ref="C29:F29"/>
    <mergeCell ref="C30:F30"/>
    <mergeCell ref="C31:F31"/>
    <mergeCell ref="C32:F32"/>
    <mergeCell ref="B34:J34"/>
    <mergeCell ref="B33:H33"/>
    <mergeCell ref="B27:B28"/>
    <mergeCell ref="C27:F28"/>
    <mergeCell ref="G27:H27"/>
    <mergeCell ref="I27:I28"/>
    <mergeCell ref="J27:J28"/>
    <mergeCell ref="B24:H24"/>
    <mergeCell ref="B26:J26"/>
    <mergeCell ref="C22:F22"/>
    <mergeCell ref="C23:F23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B2:J2"/>
    <mergeCell ref="B9:J9"/>
    <mergeCell ref="B10:B11"/>
    <mergeCell ref="C10:F11"/>
    <mergeCell ref="G10:H10"/>
    <mergeCell ref="I10:I11"/>
    <mergeCell ref="J10:J11"/>
    <mergeCell ref="J3:J4"/>
    <mergeCell ref="B7:H7"/>
    <mergeCell ref="C5:F5"/>
    <mergeCell ref="C6:F6"/>
    <mergeCell ref="B3:B4"/>
    <mergeCell ref="C3:F4"/>
    <mergeCell ref="G3:H3"/>
    <mergeCell ref="I3:I4"/>
    <mergeCell ref="B122:J122"/>
    <mergeCell ref="B123:B124"/>
    <mergeCell ref="C123:F124"/>
    <mergeCell ref="G123:H123"/>
    <mergeCell ref="I123:I124"/>
    <mergeCell ref="J123:J124"/>
    <mergeCell ref="C125:F125"/>
    <mergeCell ref="C126:F126"/>
    <mergeCell ref="C127:F127"/>
    <mergeCell ref="C133:F133"/>
    <mergeCell ref="C134:F134"/>
    <mergeCell ref="B128:H128"/>
    <mergeCell ref="B130:J130"/>
    <mergeCell ref="B131:B132"/>
    <mergeCell ref="C131:F132"/>
    <mergeCell ref="G131:H131"/>
    <mergeCell ref="I131:I132"/>
    <mergeCell ref="J131:J132"/>
    <mergeCell ref="C143:F143"/>
    <mergeCell ref="C144:F144"/>
    <mergeCell ref="C145:F145"/>
    <mergeCell ref="B146:H146"/>
    <mergeCell ref="B135:H135"/>
    <mergeCell ref="B137:J137"/>
    <mergeCell ref="B138:B139"/>
    <mergeCell ref="C138:F139"/>
    <mergeCell ref="G138:H138"/>
    <mergeCell ref="I138:I139"/>
    <mergeCell ref="J138:J139"/>
    <mergeCell ref="C140:F140"/>
    <mergeCell ref="C142:F142"/>
    <mergeCell ref="B148:J148"/>
    <mergeCell ref="B149:B150"/>
    <mergeCell ref="C149:F150"/>
    <mergeCell ref="G149:H149"/>
    <mergeCell ref="I149:I150"/>
    <mergeCell ref="J149:J150"/>
    <mergeCell ref="C151:F151"/>
    <mergeCell ref="C152:F152"/>
    <mergeCell ref="C153:F153"/>
    <mergeCell ref="B154:H154"/>
    <mergeCell ref="B156:J156"/>
    <mergeCell ref="B157:B158"/>
    <mergeCell ref="C157:F158"/>
    <mergeCell ref="G157:H157"/>
    <mergeCell ref="I157:I158"/>
    <mergeCell ref="J157:J158"/>
    <mergeCell ref="B163:J163"/>
    <mergeCell ref="B164:B165"/>
    <mergeCell ref="C164:F165"/>
    <mergeCell ref="G164:H164"/>
    <mergeCell ref="I164:I165"/>
    <mergeCell ref="J164:J165"/>
    <mergeCell ref="C166:F166"/>
    <mergeCell ref="C167:F167"/>
    <mergeCell ref="C159:F159"/>
    <mergeCell ref="C160:F160"/>
    <mergeCell ref="B161:H161"/>
    <mergeCell ref="B168:H168"/>
    <mergeCell ref="B170:J170"/>
    <mergeCell ref="B171:B172"/>
    <mergeCell ref="C171:F172"/>
    <mergeCell ref="G171:H171"/>
    <mergeCell ref="I171:I172"/>
    <mergeCell ref="J171:J172"/>
    <mergeCell ref="C188:F188"/>
    <mergeCell ref="C189:F189"/>
    <mergeCell ref="C190:F190"/>
    <mergeCell ref="C173:F173"/>
    <mergeCell ref="C174:F174"/>
    <mergeCell ref="C175:F175"/>
    <mergeCell ref="C176:F176"/>
    <mergeCell ref="C177:F177"/>
    <mergeCell ref="C178:F178"/>
    <mergeCell ref="C179:F179"/>
    <mergeCell ref="C180:F180"/>
    <mergeCell ref="C181:F181"/>
    <mergeCell ref="B203:H203"/>
    <mergeCell ref="C199:F199"/>
    <mergeCell ref="C200:F200"/>
    <mergeCell ref="C201:F201"/>
    <mergeCell ref="C202:F202"/>
    <mergeCell ref="B194:J194"/>
    <mergeCell ref="B195:B196"/>
    <mergeCell ref="C195:F196"/>
    <mergeCell ref="G195:H195"/>
    <mergeCell ref="I195:I196"/>
    <mergeCell ref="J195:J196"/>
    <mergeCell ref="C197:F197"/>
    <mergeCell ref="C198:F198"/>
    <mergeCell ref="C191:F191"/>
    <mergeCell ref="B192:H192"/>
    <mergeCell ref="C182:F182"/>
    <mergeCell ref="C183:F183"/>
    <mergeCell ref="C184:F184"/>
    <mergeCell ref="C185:F185"/>
    <mergeCell ref="C186:F186"/>
    <mergeCell ref="C187:F18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МП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2021-05-14T07:38:39Z</dcterms:modified>
</cp:coreProperties>
</file>