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82C751A3-0CF3-4349-9269-A9B5050548BF}" xr6:coauthVersionLast="47" xr6:coauthVersionMax="47" xr10:uidLastSave="{00000000-0000-0000-0000-000000000000}"/>
  <bookViews>
    <workbookView xWindow="-120" yWindow="-120" windowWidth="29040" windowHeight="15840" tabRatio="957" xr2:uid="{00000000-000D-0000-FFFF-FFFF00000000}"/>
  </bookViews>
  <sheets>
    <sheet name="МП 2023" sheetId="72" r:id="rId1"/>
  </sheets>
  <calcPr calcId="191029" refMode="R1C1"/>
</workbook>
</file>

<file path=xl/calcChain.xml><?xml version="1.0" encoding="utf-8"?>
<calcChain xmlns="http://schemas.openxmlformats.org/spreadsheetml/2006/main">
  <c r="J226" i="72" l="1"/>
  <c r="J150" i="72"/>
  <c r="J149" i="72"/>
  <c r="J148" i="72"/>
  <c r="J128" i="72"/>
  <c r="J123" i="72"/>
  <c r="J121" i="72"/>
  <c r="J110" i="72"/>
  <c r="H102" i="72"/>
  <c r="J101" i="72"/>
  <c r="J100" i="72"/>
  <c r="J90" i="72"/>
  <c r="J73" i="72"/>
  <c r="J59" i="72"/>
  <c r="J60" i="72" s="1"/>
  <c r="J36" i="72" l="1"/>
  <c r="J32" i="72"/>
  <c r="J41" i="72" s="1"/>
  <c r="J266" i="72" l="1"/>
  <c r="J256" i="72"/>
  <c r="J246" i="72"/>
  <c r="J235" i="72"/>
  <c r="J215" i="72"/>
  <c r="J205" i="72"/>
  <c r="J195" i="72"/>
  <c r="J183" i="72"/>
  <c r="J173" i="72"/>
  <c r="J162" i="72"/>
  <c r="J138" i="72"/>
  <c r="J51" i="72"/>
  <c r="J151" i="72" l="1"/>
  <c r="J111" i="72"/>
  <c r="J129" i="72"/>
  <c r="J91" i="72"/>
  <c r="J74" i="72"/>
  <c r="J24" i="72"/>
  <c r="J15" i="72"/>
  <c r="J42" i="72" l="1"/>
</calcChain>
</file>

<file path=xl/sharedStrings.xml><?xml version="1.0" encoding="utf-8"?>
<sst xmlns="http://schemas.openxmlformats.org/spreadsheetml/2006/main" count="427" uniqueCount="150">
  <si>
    <t>(наименование вопроса местного значения)</t>
  </si>
  <si>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</si>
  <si>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</si>
  <si>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</si>
  <si>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 (год)</t>
  </si>
  <si>
    <t>ед.изм</t>
  </si>
  <si>
    <t>кол-во</t>
  </si>
  <si>
    <t>м2</t>
  </si>
  <si>
    <t>ед</t>
  </si>
  <si>
    <t>%</t>
  </si>
  <si>
    <t>(наименование внутригородского муниципального образования Санкт-Петербурга)</t>
  </si>
  <si>
    <t>Срок исполнения мероприятия</t>
  </si>
  <si>
    <t>ед. изм</t>
  </si>
  <si>
    <t>Технический надзор</t>
  </si>
  <si>
    <t>м3</t>
  </si>
  <si>
    <t>час</t>
  </si>
  <si>
    <t>шт</t>
  </si>
  <si>
    <t>Замена песка в песочницах на детских площадках в соответствии с адресной программой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</si>
  <si>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</si>
  <si>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>Ремонт автомобильных дорог без закрытия движения автотранспорта (ямочный ремонт)</t>
  </si>
  <si>
    <t xml:space="preserve">Посадка летников и многолетников: улица Первого Мая, участок 11, (внутриквартальный сквер севернее д.87, лит. А) </t>
  </si>
  <si>
    <t>Санитарная рубка (в том числе удаление аварийных,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</si>
  <si>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>Аренда складского помещения для хранения элементов оформления к культурно-массовым мероприятиям</t>
  </si>
  <si>
    <t>мес</t>
  </si>
  <si>
    <t>Оплата за использование электроэнергии для световых консолей</t>
  </si>
  <si>
    <t>кВт</t>
  </si>
  <si>
    <t>Монтаж демонтаж новогодних консолей и елей</t>
  </si>
  <si>
    <t xml:space="preserve"> Отключение и подключение праздничных украшений к сетям наружного освещения</t>
  </si>
  <si>
    <t>чел</t>
  </si>
  <si>
    <t>Подарочные наборы для призывников</t>
  </si>
  <si>
    <t>Обслуживание сайта</t>
  </si>
  <si>
    <t>Информационное сопровождение деятельности МО Парголово</t>
  </si>
  <si>
    <t>экз</t>
  </si>
  <si>
    <t>Транспортное обслуживание торжественных и концертных мероприятий для ветеранов</t>
  </si>
  <si>
    <t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"Ученая сова"</t>
  </si>
  <si>
    <t>Срок исполнения мероприятия  (год)</t>
  </si>
  <si>
    <t>Оказание услуг по проведению подготовки и обучения неработающего населения способом защиты и действиям в ЧС</t>
  </si>
  <si>
    <t xml:space="preserve">Дооборудование детских и спортивных площадок  </t>
  </si>
  <si>
    <t>Организация и проведение экологической игры «Чистые Игры»</t>
  </si>
  <si>
    <t>шт.</t>
  </si>
  <si>
    <t xml:space="preserve">Участие в организации и проведении праздничного мероприятия, посвященного Дню пожилого человека </t>
  </si>
  <si>
    <t xml:space="preserve">Участие в организации и проведении праздничного мероприятия, посвященного Дню знаний (приобретение наборов для первоклассников, дипломов) </t>
  </si>
  <si>
    <t>ПЕРЕЧЕНЬ МЕРОПРИЯТИЙ МУНИЦИПАЛЬНОЙ ПРОГРАММЫ</t>
  </si>
  <si>
    <t>Изготовление евробуклетов «Информационная поддержка субъектов малого предпринимательства на территории муниципального образования»</t>
  </si>
  <si>
    <t xml:space="preserve">Текущий ремонт детского и спортивного игрового оборудования на детских и спортивных площадках </t>
  </si>
  <si>
    <t>Содержание  детских и спортивных площадок</t>
  </si>
  <si>
    <t>Выполнение работ по комплексному благоустройству территории парковой зоны по адресу: п. Парголово, Осиновая Роща, между Апраксинской ул. и Выборгским шоссе (2 этап)</t>
  </si>
  <si>
    <t>чел/час</t>
  </si>
  <si>
    <t xml:space="preserve">Изготовление дизайн-макета, печать экопросветительских плакатов и брошюр (для информирования населения, проживающего в МО Парголово, о придомовых объектах раздельного накопления отходов, а также об основах обращения с ТКО и вторсырьем) </t>
  </si>
  <si>
    <t>Изготовление евробуклетов «Противодействие экстремизму», «Терроризм – угроза обществу», «Памятка по правилам и порядку поведения при угрозе терактов»</t>
  </si>
  <si>
    <t>Изготовление брошюр «Памятка населению по защите и действиям при угрозе и совершении террористических актов»</t>
  </si>
  <si>
    <t xml:space="preserve">Оперативный спецвыпуск, А4 (300 полос) </t>
  </si>
  <si>
    <t xml:space="preserve">Ремонт дороги по адресу: СПб, п. Парголово, ул.  Вологдина </t>
  </si>
  <si>
    <t>Ремонт покрытия проезда по адресу: п. Парголово, ул. Вологдина дом 9</t>
  </si>
  <si>
    <t>Выполнение работ по размещению  спортивной площадки по адресу: п. Праголово,  ул. Первого Мая, д.91, лит.Е, д.87 лит.А</t>
  </si>
  <si>
    <t>Ремонт  покрытия проезда по адресу: п. Парголово, от ул. Ломоносова д.58 до д.369 б по Выборгскому ш.</t>
  </si>
  <si>
    <t>Ремонт покрытия проезда по адресу: п. Парголово, по Карьерной ул. до ул. Кооперативной</t>
  </si>
  <si>
    <t>Изготовление пособий для неработающего населения в области гражданской обороны и защиты от чрезвычайных ситуаций (евробуклеты )</t>
  </si>
  <si>
    <t>Дооборудование УКП по адресу СПб, ул. Федора Абрамова, д.6 ( ГБОУ СОШ № 482)</t>
  </si>
  <si>
    <t>Проведение  военно-спортивной игры "Зарница"</t>
  </si>
  <si>
    <t>Изготовление евробуклетов «Безопасность на дорогах ради безопасности жизни» и «Мотоцикл, скутер, велосипед на дорогах»</t>
  </si>
  <si>
    <t>Приобретение светоотражающих значков для детей</t>
  </si>
  <si>
    <t>Изготовление евробуклетов «Как избежать обмана при покупках в интернете», «Осторожно мошенники!»</t>
  </si>
  <si>
    <t>Изготовление евробуклетов «Памятка для мигранта»</t>
  </si>
  <si>
    <t>Оборудование уголка мигранта</t>
  </si>
  <si>
    <t>Закупка конвертов для предписаний об административных правонарушениях</t>
  </si>
  <si>
    <t xml:space="preserve">Участие в организации и проведении праздничного мероприятия, посвященного Дню Блокады   </t>
  </si>
  <si>
    <t>Поздравление жителей МО Парголово с юбилейными датами ( 85 лет  и старше, юбилеи совместной жизни 50 лет)</t>
  </si>
  <si>
    <t xml:space="preserve">Участие в организации и проведении праздничного мероприятия, посвященного Дню Победы        </t>
  </si>
  <si>
    <t>Приобретение подарочной продукции для учащихся 11 классов ГБОУ школ, расположенных на территории МО Парголово, окончивших обучение с медалью "За особые успехи в учении"</t>
  </si>
  <si>
    <t>Участие в организации и проведении праздничного мероприятия, посвященного Дню поселка Парголово</t>
  </si>
  <si>
    <t xml:space="preserve">Участие в организации и проведении  мероприятия, посвященного Дню матери </t>
  </si>
  <si>
    <t>Физкультурно-массовое мероприятие для детей и родителей (Веселые старты)</t>
  </si>
  <si>
    <t>Восстановительная стоимость зеленых насаждений согласно проекту выполнения работ по размещению спортивной площадки по адресу:п. Праголово, ул. Валерия Гаврилина д.3 корп.2 лит. А.</t>
  </si>
  <si>
    <t xml:space="preserve">Аренда уличных элементов оформления  к празднованию Нового года </t>
  </si>
  <si>
    <t xml:space="preserve">Дворовый экопросветительский соседский праздник "Узнай все о переработке отходов и раздельном сборе". </t>
  </si>
  <si>
    <t xml:space="preserve">Выполнение работ по подготовке схемы объезда  для производства текущего ремонта  автомобильного покрытия   дороги  по адресу : Парголово, ул. Вологдина </t>
  </si>
  <si>
    <t>ед.</t>
  </si>
  <si>
    <t>Выполнение проектных работ по размещению детских и спортивных площадок  на внутриквартальной территории МО Парголово (Осиновая Роща территория ограниченная ул. Апраксинская, Приозерское ш., Юкковское ш.)</t>
  </si>
  <si>
    <t>Выполнение проектных работ по комплексному благоустройству внутриквартальной  территории МО Парголово (Парголово, Северная Долина, ул. Михаила Дудина, д.25/2 лит. А)</t>
  </si>
  <si>
    <t>Выполнение проектных работ по комплексному благоустройству внутриквавртальной территории МО Парголово (Парголово, Северная Долина, ул. Федора Абрамова д.8)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</si>
  <si>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  </t>
  </si>
  <si>
    <t>Проведение компенсационного озеленения на территориях зеленых насаждений общего пользования местного значения</t>
  </si>
  <si>
    <t>Ремонт покрытия  проездов (ямочный ремонт)</t>
  </si>
  <si>
    <t>Участие в организации и проведении праздничного мероприятия, посвященного Дню Победы   (приобретение подарочных наборов для ветеранов)</t>
  </si>
  <si>
    <t xml:space="preserve">Дооборудование детской  площадки по адресу : п. Парголово , ул. Федора Абрамова д. 4   лит. А  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</si>
  <si>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</si>
  <si>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 xml:space="preserve">	Оборудование уголка гражданской защиты по адресу: СПб, ул. Федора Абрамова, д.20, к.2 (ГБОУ СОШ № 469)</t>
  </si>
  <si>
    <t xml:space="preserve"> Изготовление евробуклетов «Не ломай свою жизнь», «Жизнь без наркотиков!»</t>
  </si>
  <si>
    <t>Внеурочное интерактивное мероприятие по профилактике наркомании, табакокурения, алкоголизации среди подростков 13-18 лет проект "Наше будущее" программа "Мыслить"</t>
  </si>
  <si>
    <t>Выпуск  ежемесячной  информационной газеты   А3 (96 полос)</t>
  </si>
  <si>
    <t>Выполнение работ по содержанию и ремонту парковых фонарей (сквер б/н восточнее д. 39, корп. 7, по ул. Некрасова)</t>
  </si>
  <si>
    <t>Организация временного трудоустройства несовершеннолетних граждан в возрасте от 14 до 18 лет в свободное от учебы время</t>
  </si>
  <si>
    <t xml:space="preserve">Содержание дорог  </t>
  </si>
  <si>
    <t>Выполнение работ по комплексному благоустройству внутриквартальной территории  по адресу: п. Праголово, ул. Валерия Гаврилина д.3 корп.2 лит. А.</t>
  </si>
  <si>
    <t>Участие в организации и проведении мероприятий, посвященных встрече Нового года и Рождества для детей от 2-10 лет, детей-инвалидов, детей, находящихся под опекой, попечительством и в приемных семьях, лиц, признанных недееспособными (приобретение сладких наборов)</t>
  </si>
  <si>
    <r>
      <t>Выполнение проектных работ и  устройство ИДН  по адресу п. Парголово, ул. Шишкина, д. 286; п. Торфяное, ул Кооперативная, д. 8 кор. 2, Осиновая Роща, ул.  Березовая аллея, Вокзальное шоссе,</t>
    </r>
    <r>
      <rPr>
        <sz val="12"/>
        <rFont val="Times New Roman"/>
        <family val="1"/>
        <charset val="204"/>
      </rPr>
      <t>ул.Шишкина, д.70)</t>
    </r>
  </si>
  <si>
    <t>Выполнение инженерно-геодезических изысканий и разработка концепции благоустройства территории по  адресу: Осиновая Роща территория ограниченная ул. Апраксинская, Приозерское ш., Юкковское ш.</t>
  </si>
  <si>
    <t>Ремонт  дороги по адресу: п. Парголово,  ул. Старожиловская за  д. 2</t>
  </si>
  <si>
    <t xml:space="preserve"> Разработка и согласование пректно-сметной документации по установке дорожного знака, запрещающего движение ( территория парка)   по ул. Межозерной </t>
  </si>
  <si>
    <t xml:space="preserve">ед. </t>
  </si>
  <si>
    <t xml:space="preserve"> Установка дорожного знака, запрещающего движение ( территория парка)   по ул. Межозерной </t>
  </si>
  <si>
    <t>направленных на решение вопроса местного значения по защите населения и территории внутригородского муниципального образования Санкт-Петербурга поселок Парголово от чрезвычайных ситуаций природного и техногенного характера</t>
  </si>
  <si>
    <t>ИТОГО</t>
  </si>
  <si>
    <t>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</t>
  </si>
  <si>
    <t>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</t>
  </si>
  <si>
    <t>мероприятий, направленных на содействие развитию малого бизнеса на территории МО Парголово</t>
  </si>
  <si>
    <t>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 и территории общего пользования, собственность на которые не разграничена)</t>
  </si>
  <si>
    <t xml:space="preserve">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 и территории общего пользования, собственность на которые не разграничена </t>
  </si>
  <si>
    <t>направленных на решение вопросов местного значения по комплексному благоустройству на внутриквартальных территориях  и территорииях общего пользования, собственность на которые не разграничена</t>
  </si>
  <si>
    <t>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</t>
  </si>
  <si>
    <t>направленных на решение вопроса местного значения по проведению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</t>
  </si>
  <si>
    <t>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</t>
  </si>
  <si>
    <t xml:space="preserve">направленных на решение вопроса местного значения по военно-патриотическому воспитанию молодежи на территории МО Парголово </t>
  </si>
  <si>
    <t>направленных на решение вопроса местного значения по организации и участию в реализации мер по профилактике дорожно-транспортного травматизма, правонарушений на территории МО Парголово</t>
  </si>
  <si>
    <t>направленных на решение вопроса местного значения по участию в  деятельности по профилактике правонарушений  на территории МО Парголово</t>
  </si>
  <si>
    <t>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Парголово</t>
  </si>
  <si>
    <t>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</t>
  </si>
  <si>
    <t>направленных на решение вопроса местного значения по организации и проведении местных и участию в организации и проведении городских праздничных и иных зрелищных мероприятий</t>
  </si>
  <si>
    <t>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</si>
  <si>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направленных на решение вопроса местного значения по периодическому изданию, учрежденному представительными органами местного самоуправления</t>
  </si>
  <si>
    <t>направленных на решение вопроса местного значения по содержанию муниципальной информационной службы МО Парголово</t>
  </si>
  <si>
    <t>Объемы финансирования (тыс. руб.)*</t>
  </si>
  <si>
    <t>*Утверждено постановлением Местой администрации МО Парголово от 31.10.2022 № 38 «Об утверждении муниципальных программ, финансируемых из местного бюджета внутригородского муниципального образования города федерального значения Санкт-Петербурга поселок Парголово на 2023 год и на плановый период 2024 и 2025 годов»</t>
  </si>
  <si>
    <t>**Утверждено постановлением Местой администрации МО Парголово от 01.12.2022 № 45 «О внесении изменений в постановление Местной администрации внутригородского муниципального образования города федерального значения Санкт-Петербурга поселок Парголово от 31.10.2022 № 45 «Об утверждении муниципальных программ, финансируемых из местного бюджета внутригородского муниципального образования города федерального значения Санкт-Петербурга поселок Парголово на 2023 год и на плановый период 2024 и 2025 годов»</t>
  </si>
  <si>
    <t>Объемы финансирования (тыс. руб.)**</t>
  </si>
  <si>
    <t>направленных на решение вопроса местного значения по содержанию имущества, находящегося в собственности МО Парголово</t>
  </si>
  <si>
    <t>Объемные показатели</t>
  </si>
  <si>
    <t>Текущий ремонт здания МУП МО Парголово "Парголовские бани" по адресу: Парголово, ул. Полевая д. 8</t>
  </si>
  <si>
    <t>Объемы финансирования (тыс. руб.)***</t>
  </si>
  <si>
    <t>Плановые денежные назначения (тыс. руб.)****</t>
  </si>
  <si>
    <t>Ремонт покрытия проезда по адресу: п. Парголово, Михайловка, ул. Енисейская до д. 37 от ул. Первого Мая</t>
  </si>
  <si>
    <t>Выполнение работ по благоустройству территории общего пользования (содержание элементов озеленения , покос газонов) по адресам: Парголово, ул. Ломоносова д.17, ул. Ломоносова д. 58А. Ул. Первого Мая д.16</t>
  </si>
  <si>
    <t>Выполнение работ по благоустройству территории общего пользования (посадка летников) по адресам: Парголово, ул. Ломоносова д.17, ул. Ломоносова д.5</t>
  </si>
  <si>
    <t>Выполнение работ по комплексному благоустройству территории парковой зоны по адресу: п. Парголово, Осиновая Роща, между Апраксинской ул. и Выборгским шоссе (3 этап частично)</t>
  </si>
  <si>
    <t>Авторский надзор за выполнением работ по комплексному благоустройству территории парковой зоны по адресу: п. Парголово, Осиновая Роща, между Апраксинской ул. и Выборгским шоссе (2 этап)</t>
  </si>
  <si>
    <t xml:space="preserve">Выполнение работ по установке ограничителей движения на тротуаре на внутриквартальной территории  по адресу:  п. Парголово, ул. Федора Абрамова у д. 4 </t>
  </si>
  <si>
    <t xml:space="preserve">Текущий ремонт элемента благоустройства на внутриквартальной территории по адресу: п. Парголово, ул. Федора Абрамова у д. 4 </t>
  </si>
  <si>
    <t>га</t>
  </si>
  <si>
    <t xml:space="preserve">Содержание, в том числе уборка территорий зеленых насаждений общего пользования местного значения  </t>
  </si>
  <si>
    <t>Содержание элементов  озеления (уход за зелеными насаждениями ) по адресу: п. Парголово, сквер б/н южнее д.2 по Старожиловской ул. (п. Парголово, Торфяное)</t>
  </si>
  <si>
    <t>Выполнение работ по паспортизации территории зеленых насаждений общего пользвания местного значения</t>
  </si>
  <si>
    <t xml:space="preserve">Обследование территорий зеленых насаждений общего пользования местного значения  </t>
  </si>
  <si>
    <t>направленных на решение вопроса местного значения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МО Парголово КБК 992 0503 60600 00161 200</t>
  </si>
  <si>
    <t xml:space="preserve">Экскурсии по местам боевой славы для учащихся ГБОУ школ, расположенных на территории МО Парголово </t>
  </si>
  <si>
    <t>Первенство МО поселок Парголово по бегу</t>
  </si>
  <si>
    <t xml:space="preserve"> Призовой фонд для проведения спортивных мероприятий  для жителей МО поселок Парголово</t>
  </si>
  <si>
    <t>***Утверждено постановлением Местой администрации МО Парголово от 17.01.2023 № 01 № 45 «О внесении изменений в постановление Местной администрации внутригородского муниципального образования города федерального значения Санкт-Петербурга поселок Парголово от 31.10.2022 № 45 «Об утверждении муниципальных программ, финансируемых из местного бюджета внутригородского муниципального образования города федерального значения Санкт-Петербурга поселок Парголово на 2023 год и на плановый период 2024 и 2025 годов»</t>
  </si>
  <si>
    <t>****Утверждено постановлением Местой администрации МО Парголово от 21.02.2023 № 03 «О внесении изменений в постановление Местной администрации внутригородского муниципального образования города федерального значения Санкт-Петербурга поселок Парголово от 31.10.2022 № 45 «Об утверждении муниципальных программ, финансируемых из местного бюджета внутригородского муниципального образования города федерального значения Санкт-Петербурга поселок Парголово на 2023 год и на плановый период 2024 и 2025 годов»</t>
  </si>
  <si>
    <t>Объемы финансирования (тыс. руб.)****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</si>
</sst>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_-* #,##0.0_р_._-;\-* #,##0.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262633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1" applyFont="1"/>
    <xf numFmtId="0" fontId="4" fillId="0" borderId="0" xfId="1" applyFont="1"/>
    <xf numFmtId="0" fontId="2" fillId="0" borderId="0" xfId="1"/>
    <xf numFmtId="0" fontId="4" fillId="0" borderId="0" xfId="1" applyFont="1" applyAlignment="1">
      <alignment horizontal="right"/>
    </xf>
    <xf numFmtId="0" fontId="3" fillId="0" borderId="0" xfId="0" applyFont="1"/>
    <xf numFmtId="0" fontId="2" fillId="0" borderId="0" xfId="1" applyAlignment="1">
      <alignment vertical="center"/>
    </xf>
    <xf numFmtId="0" fontId="3" fillId="0" borderId="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0" borderId="11" xfId="1" applyFont="1" applyBorder="1" applyAlignment="1">
      <alignment horizontal="center" vertical="center"/>
    </xf>
    <xf numFmtId="0" fontId="2" fillId="0" borderId="0" xfId="1" applyAlignment="1">
      <alignment horizontal="right" vertical="center"/>
    </xf>
    <xf numFmtId="0" fontId="3" fillId="0" borderId="1" xfId="1" applyFont="1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169" fontId="6" fillId="0" borderId="0" xfId="1" applyNumberFormat="1" applyFont="1" applyAlignment="1">
      <alignment horizontal="center" vertical="top"/>
    </xf>
    <xf numFmtId="167" fontId="3" fillId="0" borderId="11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167" fontId="3" fillId="0" borderId="11" xfId="1" applyNumberFormat="1" applyFont="1" applyBorder="1" applyAlignment="1">
      <alignment horizontal="right" vertical="center"/>
    </xf>
    <xf numFmtId="168" fontId="3" fillId="0" borderId="11" xfId="1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right" vertical="center" wrapText="1"/>
    </xf>
    <xf numFmtId="1" fontId="3" fillId="0" borderId="11" xfId="1" applyNumberFormat="1" applyFont="1" applyBorder="1" applyAlignment="1">
      <alignment horizontal="center" vertical="center"/>
    </xf>
    <xf numFmtId="168" fontId="3" fillId="0" borderId="8" xfId="1" applyNumberFormat="1" applyFont="1" applyBorder="1" applyAlignment="1">
      <alignment horizontal="right" vertical="center" wrapText="1"/>
    </xf>
    <xf numFmtId="168" fontId="3" fillId="0" borderId="11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68" fontId="3" fillId="0" borderId="11" xfId="1" applyNumberFormat="1" applyFont="1" applyBorder="1" applyAlignment="1">
      <alignment horizontal="right" vertical="center"/>
    </xf>
    <xf numFmtId="3" fontId="3" fillId="2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Border="1" applyAlignment="1">
      <alignment vertical="center" wrapText="1"/>
    </xf>
    <xf numFmtId="167" fontId="3" fillId="0" borderId="11" xfId="1" applyNumberFormat="1" applyFont="1" applyBorder="1" applyAlignment="1">
      <alignment vertical="center"/>
    </xf>
    <xf numFmtId="168" fontId="4" fillId="0" borderId="11" xfId="1" applyNumberFormat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68" fontId="3" fillId="0" borderId="11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center" vertical="top"/>
    </xf>
    <xf numFmtId="168" fontId="8" fillId="0" borderId="11" xfId="1" applyNumberFormat="1" applyFont="1" applyBorder="1" applyAlignment="1">
      <alignment vertical="center" wrapText="1"/>
    </xf>
    <xf numFmtId="167" fontId="8" fillId="0" borderId="11" xfId="1" applyNumberFormat="1" applyFont="1" applyBorder="1" applyAlignment="1">
      <alignment vertical="center"/>
    </xf>
    <xf numFmtId="169" fontId="8" fillId="0" borderId="11" xfId="1" applyNumberFormat="1" applyFont="1" applyBorder="1" applyAlignment="1">
      <alignment horizontal="center" vertical="center" wrapText="1"/>
    </xf>
    <xf numFmtId="167" fontId="13" fillId="0" borderId="11" xfId="1" applyNumberFormat="1" applyFont="1" applyBorder="1" applyAlignment="1">
      <alignment vertical="center"/>
    </xf>
    <xf numFmtId="167" fontId="8" fillId="0" borderId="11" xfId="1" applyNumberFormat="1" applyFont="1" applyBorder="1" applyAlignment="1">
      <alignment horizontal="right" vertical="center"/>
    </xf>
    <xf numFmtId="167" fontId="8" fillId="0" borderId="11" xfId="0" applyNumberFormat="1" applyFont="1" applyBorder="1" applyAlignment="1">
      <alignment vertical="center"/>
    </xf>
    <xf numFmtId="168" fontId="8" fillId="0" borderId="11" xfId="1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0" xfId="1" applyAlignment="1">
      <alignment horizontal="left" vertical="center" wrapText="1"/>
    </xf>
    <xf numFmtId="0" fontId="3" fillId="0" borderId="6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/>
    </xf>
    <xf numFmtId="0" fontId="3" fillId="0" borderId="6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3" fillId="0" borderId="6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4" xfId="0" applyFont="1" applyBorder="1"/>
    <xf numFmtId="0" fontId="10" fillId="0" borderId="15" xfId="0" applyFont="1" applyBorder="1"/>
    <xf numFmtId="0" fontId="8" fillId="0" borderId="0" xfId="1" applyFont="1" applyAlignment="1">
      <alignment horizontal="left"/>
    </xf>
    <xf numFmtId="0" fontId="4" fillId="0" borderId="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69" fontId="4" fillId="0" borderId="2" xfId="1" applyNumberFormat="1" applyFont="1" applyBorder="1" applyAlignment="1">
      <alignment horizontal="center" vertical="center" wrapText="1"/>
    </xf>
    <xf numFmtId="169" fontId="4" fillId="0" borderId="8" xfId="1" applyNumberFormat="1" applyFont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left"/>
    </xf>
    <xf numFmtId="168" fontId="4" fillId="0" borderId="11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8" fillId="0" borderId="11" xfId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169" fontId="3" fillId="0" borderId="11" xfId="1" applyNumberFormat="1" applyFont="1" applyFill="1" applyBorder="1" applyAlignment="1">
      <alignment horizontal="center" vertical="center" wrapText="1"/>
    </xf>
    <xf numFmtId="169" fontId="3" fillId="0" borderId="8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7" fontId="3" fillId="0" borderId="11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67" fontId="13" fillId="0" borderId="0" xfId="1" applyNumberFormat="1" applyFont="1" applyBorder="1" applyAlignment="1">
      <alignment vertical="center"/>
    </xf>
    <xf numFmtId="0" fontId="14" fillId="0" borderId="0" xfId="1" applyFont="1"/>
    <xf numFmtId="0" fontId="6" fillId="0" borderId="12" xfId="1" applyFont="1" applyBorder="1" applyAlignment="1">
      <alignment horizontal="center" vertical="center"/>
    </xf>
    <xf numFmtId="168" fontId="4" fillId="0" borderId="2" xfId="1" applyNumberFormat="1" applyFont="1" applyBorder="1" applyAlignment="1">
      <alignment horizontal="center" vertical="center" wrapText="1"/>
    </xf>
    <xf numFmtId="168" fontId="4" fillId="0" borderId="8" xfId="1" applyNumberFormat="1" applyFont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167" fontId="3" fillId="0" borderId="11" xfId="1" applyNumberFormat="1" applyFont="1" applyFill="1" applyBorder="1" applyAlignment="1">
      <alignment vertical="center"/>
    </xf>
    <xf numFmtId="167" fontId="3" fillId="0" borderId="11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>
      <alignment horizontal="center" vertical="center"/>
    </xf>
    <xf numFmtId="0" fontId="2" fillId="0" borderId="11" xfId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" fontId="3" fillId="0" borderId="11" xfId="1" applyNumberFormat="1" applyFont="1" applyFill="1" applyBorder="1" applyAlignment="1">
      <alignment horizontal="center" vertical="center"/>
    </xf>
    <xf numFmtId="168" fontId="3" fillId="0" borderId="7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3" fontId="11" fillId="0" borderId="11" xfId="1" applyNumberFormat="1" applyFont="1" applyFill="1" applyBorder="1" applyAlignment="1">
      <alignment horizontal="center" vertical="center"/>
    </xf>
  </cellXfs>
  <cellStyles count="19">
    <cellStyle name="Денежный 2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  <cellStyle name="Обычный 3 2" xfId="4" xr:uid="{00000000-0005-0000-0000-000004000000}"/>
    <cellStyle name="Обычный 4" xfId="5" xr:uid="{00000000-0005-0000-0000-000005000000}"/>
    <cellStyle name="Обычный 4 2" xfId="6" xr:uid="{00000000-0005-0000-0000-000006000000}"/>
    <cellStyle name="Обычный 4 2 2" xfId="7" xr:uid="{00000000-0005-0000-0000-000007000000}"/>
    <cellStyle name="Обычный 4 2 2 2" xfId="8" xr:uid="{00000000-0005-0000-0000-000008000000}"/>
    <cellStyle name="Обычный 4 2 2 3" xfId="9" xr:uid="{00000000-0005-0000-0000-000009000000}"/>
    <cellStyle name="Обычный 4 2 3" xfId="10" xr:uid="{00000000-0005-0000-0000-00000A000000}"/>
    <cellStyle name="Обычный 4 2 4" xfId="11" xr:uid="{00000000-0005-0000-0000-00000B000000}"/>
    <cellStyle name="Обычный 4 3" xfId="12" xr:uid="{00000000-0005-0000-0000-00000C000000}"/>
    <cellStyle name="Обычный 4 3 2" xfId="13" xr:uid="{00000000-0005-0000-0000-00000D000000}"/>
    <cellStyle name="Обычный 4 3 3" xfId="14" xr:uid="{00000000-0005-0000-0000-00000E000000}"/>
    <cellStyle name="Обычный 4 4" xfId="15" xr:uid="{00000000-0005-0000-0000-00000F000000}"/>
    <cellStyle name="Обычный 4 5" xfId="16" xr:uid="{00000000-0005-0000-0000-000010000000}"/>
    <cellStyle name="Финансовый 2" xfId="17" xr:uid="{00000000-0005-0000-0000-000012000000}"/>
    <cellStyle name="Финансовый 3" xfId="18" xr:uid="{00000000-0005-0000-0000-000013000000}"/>
  </cellStyles>
  <dxfs count="0"/>
  <tableStyles count="0" defaultTableStyle="TableStyleMedium9" defaultPivotStyle="PivotStyleLight16"/>
  <colors>
    <mruColors>
      <color rgb="FF00FFFF"/>
      <color rgb="FFFF5050"/>
      <color rgb="FFFFCCFF"/>
      <color rgb="FFECAEDC"/>
      <color rgb="FFEAB0E3"/>
      <color rgb="FFE7A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1"/>
  <sheetViews>
    <sheetView tabSelected="1" zoomScale="90" zoomScaleNormal="90" workbookViewId="0">
      <selection activeCell="L171" sqref="L171"/>
    </sheetView>
  </sheetViews>
  <sheetFormatPr defaultRowHeight="12.75" x14ac:dyDescent="0.2"/>
  <cols>
    <col min="1" max="1" width="2.140625" style="3" customWidth="1"/>
    <col min="2" max="2" width="3.7109375" style="3" customWidth="1"/>
    <col min="3" max="3" width="19.42578125" style="3" customWidth="1"/>
    <col min="4" max="4" width="15.140625" style="3" customWidth="1"/>
    <col min="5" max="5" width="6.5703125" style="3" customWidth="1"/>
    <col min="6" max="6" width="52.140625" style="3" customWidth="1"/>
    <col min="7" max="7" width="5.85546875" style="3" customWidth="1"/>
    <col min="8" max="8" width="8.85546875" style="3" customWidth="1"/>
    <col min="9" max="9" width="11.5703125" style="3" customWidth="1"/>
    <col min="10" max="10" width="13.7109375" style="3" customWidth="1"/>
    <col min="11" max="11" width="13" style="12" customWidth="1"/>
    <col min="12" max="256" width="9.140625" style="3"/>
    <col min="257" max="257" width="2.140625" style="3" customWidth="1"/>
    <col min="258" max="258" width="3.7109375" style="3" customWidth="1"/>
    <col min="259" max="259" width="19.42578125" style="3" customWidth="1"/>
    <col min="260" max="260" width="15.140625" style="3" customWidth="1"/>
    <col min="261" max="261" width="6.5703125" style="3" customWidth="1"/>
    <col min="262" max="262" width="52.140625" style="3" customWidth="1"/>
    <col min="263" max="263" width="5.85546875" style="3" customWidth="1"/>
    <col min="264" max="264" width="7" style="3" customWidth="1"/>
    <col min="265" max="265" width="11.5703125" style="3" customWidth="1"/>
    <col min="266" max="266" width="13.7109375" style="3" customWidth="1"/>
    <col min="267" max="512" width="9.140625" style="3"/>
    <col min="513" max="513" width="2.140625" style="3" customWidth="1"/>
    <col min="514" max="514" width="3.7109375" style="3" customWidth="1"/>
    <col min="515" max="515" width="19.42578125" style="3" customWidth="1"/>
    <col min="516" max="516" width="15.140625" style="3" customWidth="1"/>
    <col min="517" max="517" width="6.5703125" style="3" customWidth="1"/>
    <col min="518" max="518" width="52.140625" style="3" customWidth="1"/>
    <col min="519" max="519" width="5.85546875" style="3" customWidth="1"/>
    <col min="520" max="520" width="7" style="3" customWidth="1"/>
    <col min="521" max="521" width="11.5703125" style="3" customWidth="1"/>
    <col min="522" max="522" width="13.7109375" style="3" customWidth="1"/>
    <col min="523" max="768" width="9.140625" style="3"/>
    <col min="769" max="769" width="2.140625" style="3" customWidth="1"/>
    <col min="770" max="770" width="3.7109375" style="3" customWidth="1"/>
    <col min="771" max="771" width="19.42578125" style="3" customWidth="1"/>
    <col min="772" max="772" width="15.140625" style="3" customWidth="1"/>
    <col min="773" max="773" width="6.5703125" style="3" customWidth="1"/>
    <col min="774" max="774" width="52.140625" style="3" customWidth="1"/>
    <col min="775" max="775" width="5.85546875" style="3" customWidth="1"/>
    <col min="776" max="776" width="7" style="3" customWidth="1"/>
    <col min="777" max="777" width="11.5703125" style="3" customWidth="1"/>
    <col min="778" max="778" width="13.7109375" style="3" customWidth="1"/>
    <col min="779" max="1024" width="9.140625" style="3"/>
    <col min="1025" max="1025" width="2.140625" style="3" customWidth="1"/>
    <col min="1026" max="1026" width="3.7109375" style="3" customWidth="1"/>
    <col min="1027" max="1027" width="19.42578125" style="3" customWidth="1"/>
    <col min="1028" max="1028" width="15.140625" style="3" customWidth="1"/>
    <col min="1029" max="1029" width="6.5703125" style="3" customWidth="1"/>
    <col min="1030" max="1030" width="52.140625" style="3" customWidth="1"/>
    <col min="1031" max="1031" width="5.85546875" style="3" customWidth="1"/>
    <col min="1032" max="1032" width="7" style="3" customWidth="1"/>
    <col min="1033" max="1033" width="11.5703125" style="3" customWidth="1"/>
    <col min="1034" max="1034" width="13.7109375" style="3" customWidth="1"/>
    <col min="1035" max="1280" width="9.140625" style="3"/>
    <col min="1281" max="1281" width="2.140625" style="3" customWidth="1"/>
    <col min="1282" max="1282" width="3.7109375" style="3" customWidth="1"/>
    <col min="1283" max="1283" width="19.42578125" style="3" customWidth="1"/>
    <col min="1284" max="1284" width="15.140625" style="3" customWidth="1"/>
    <col min="1285" max="1285" width="6.5703125" style="3" customWidth="1"/>
    <col min="1286" max="1286" width="52.140625" style="3" customWidth="1"/>
    <col min="1287" max="1287" width="5.85546875" style="3" customWidth="1"/>
    <col min="1288" max="1288" width="7" style="3" customWidth="1"/>
    <col min="1289" max="1289" width="11.5703125" style="3" customWidth="1"/>
    <col min="1290" max="1290" width="13.7109375" style="3" customWidth="1"/>
    <col min="1291" max="1536" width="9.140625" style="3"/>
    <col min="1537" max="1537" width="2.140625" style="3" customWidth="1"/>
    <col min="1538" max="1538" width="3.7109375" style="3" customWidth="1"/>
    <col min="1539" max="1539" width="19.42578125" style="3" customWidth="1"/>
    <col min="1540" max="1540" width="15.140625" style="3" customWidth="1"/>
    <col min="1541" max="1541" width="6.5703125" style="3" customWidth="1"/>
    <col min="1542" max="1542" width="52.140625" style="3" customWidth="1"/>
    <col min="1543" max="1543" width="5.85546875" style="3" customWidth="1"/>
    <col min="1544" max="1544" width="7" style="3" customWidth="1"/>
    <col min="1545" max="1545" width="11.5703125" style="3" customWidth="1"/>
    <col min="1546" max="1546" width="13.7109375" style="3" customWidth="1"/>
    <col min="1547" max="1792" width="9.140625" style="3"/>
    <col min="1793" max="1793" width="2.140625" style="3" customWidth="1"/>
    <col min="1794" max="1794" width="3.7109375" style="3" customWidth="1"/>
    <col min="1795" max="1795" width="19.42578125" style="3" customWidth="1"/>
    <col min="1796" max="1796" width="15.140625" style="3" customWidth="1"/>
    <col min="1797" max="1797" width="6.5703125" style="3" customWidth="1"/>
    <col min="1798" max="1798" width="52.140625" style="3" customWidth="1"/>
    <col min="1799" max="1799" width="5.85546875" style="3" customWidth="1"/>
    <col min="1800" max="1800" width="7" style="3" customWidth="1"/>
    <col min="1801" max="1801" width="11.5703125" style="3" customWidth="1"/>
    <col min="1802" max="1802" width="13.7109375" style="3" customWidth="1"/>
    <col min="1803" max="2048" width="9.140625" style="3"/>
    <col min="2049" max="2049" width="2.140625" style="3" customWidth="1"/>
    <col min="2050" max="2050" width="3.7109375" style="3" customWidth="1"/>
    <col min="2051" max="2051" width="19.42578125" style="3" customWidth="1"/>
    <col min="2052" max="2052" width="15.140625" style="3" customWidth="1"/>
    <col min="2053" max="2053" width="6.5703125" style="3" customWidth="1"/>
    <col min="2054" max="2054" width="52.140625" style="3" customWidth="1"/>
    <col min="2055" max="2055" width="5.85546875" style="3" customWidth="1"/>
    <col min="2056" max="2056" width="7" style="3" customWidth="1"/>
    <col min="2057" max="2057" width="11.5703125" style="3" customWidth="1"/>
    <col min="2058" max="2058" width="13.7109375" style="3" customWidth="1"/>
    <col min="2059" max="2304" width="9.140625" style="3"/>
    <col min="2305" max="2305" width="2.140625" style="3" customWidth="1"/>
    <col min="2306" max="2306" width="3.7109375" style="3" customWidth="1"/>
    <col min="2307" max="2307" width="19.42578125" style="3" customWidth="1"/>
    <col min="2308" max="2308" width="15.140625" style="3" customWidth="1"/>
    <col min="2309" max="2309" width="6.5703125" style="3" customWidth="1"/>
    <col min="2310" max="2310" width="52.140625" style="3" customWidth="1"/>
    <col min="2311" max="2311" width="5.85546875" style="3" customWidth="1"/>
    <col min="2312" max="2312" width="7" style="3" customWidth="1"/>
    <col min="2313" max="2313" width="11.5703125" style="3" customWidth="1"/>
    <col min="2314" max="2314" width="13.7109375" style="3" customWidth="1"/>
    <col min="2315" max="2560" width="9.140625" style="3"/>
    <col min="2561" max="2561" width="2.140625" style="3" customWidth="1"/>
    <col min="2562" max="2562" width="3.7109375" style="3" customWidth="1"/>
    <col min="2563" max="2563" width="19.42578125" style="3" customWidth="1"/>
    <col min="2564" max="2564" width="15.140625" style="3" customWidth="1"/>
    <col min="2565" max="2565" width="6.5703125" style="3" customWidth="1"/>
    <col min="2566" max="2566" width="52.140625" style="3" customWidth="1"/>
    <col min="2567" max="2567" width="5.85546875" style="3" customWidth="1"/>
    <col min="2568" max="2568" width="7" style="3" customWidth="1"/>
    <col min="2569" max="2569" width="11.5703125" style="3" customWidth="1"/>
    <col min="2570" max="2570" width="13.7109375" style="3" customWidth="1"/>
    <col min="2571" max="2816" width="9.140625" style="3"/>
    <col min="2817" max="2817" width="2.140625" style="3" customWidth="1"/>
    <col min="2818" max="2818" width="3.7109375" style="3" customWidth="1"/>
    <col min="2819" max="2819" width="19.42578125" style="3" customWidth="1"/>
    <col min="2820" max="2820" width="15.140625" style="3" customWidth="1"/>
    <col min="2821" max="2821" width="6.5703125" style="3" customWidth="1"/>
    <col min="2822" max="2822" width="52.140625" style="3" customWidth="1"/>
    <col min="2823" max="2823" width="5.85546875" style="3" customWidth="1"/>
    <col min="2824" max="2824" width="7" style="3" customWidth="1"/>
    <col min="2825" max="2825" width="11.5703125" style="3" customWidth="1"/>
    <col min="2826" max="2826" width="13.7109375" style="3" customWidth="1"/>
    <col min="2827" max="3072" width="9.140625" style="3"/>
    <col min="3073" max="3073" width="2.140625" style="3" customWidth="1"/>
    <col min="3074" max="3074" width="3.7109375" style="3" customWidth="1"/>
    <col min="3075" max="3075" width="19.42578125" style="3" customWidth="1"/>
    <col min="3076" max="3076" width="15.140625" style="3" customWidth="1"/>
    <col min="3077" max="3077" width="6.5703125" style="3" customWidth="1"/>
    <col min="3078" max="3078" width="52.140625" style="3" customWidth="1"/>
    <col min="3079" max="3079" width="5.85546875" style="3" customWidth="1"/>
    <col min="3080" max="3080" width="7" style="3" customWidth="1"/>
    <col min="3081" max="3081" width="11.5703125" style="3" customWidth="1"/>
    <col min="3082" max="3082" width="13.7109375" style="3" customWidth="1"/>
    <col min="3083" max="3328" width="9.140625" style="3"/>
    <col min="3329" max="3329" width="2.140625" style="3" customWidth="1"/>
    <col min="3330" max="3330" width="3.7109375" style="3" customWidth="1"/>
    <col min="3331" max="3331" width="19.42578125" style="3" customWidth="1"/>
    <col min="3332" max="3332" width="15.140625" style="3" customWidth="1"/>
    <col min="3333" max="3333" width="6.5703125" style="3" customWidth="1"/>
    <col min="3334" max="3334" width="52.140625" style="3" customWidth="1"/>
    <col min="3335" max="3335" width="5.85546875" style="3" customWidth="1"/>
    <col min="3336" max="3336" width="7" style="3" customWidth="1"/>
    <col min="3337" max="3337" width="11.5703125" style="3" customWidth="1"/>
    <col min="3338" max="3338" width="13.7109375" style="3" customWidth="1"/>
    <col min="3339" max="3584" width="9.140625" style="3"/>
    <col min="3585" max="3585" width="2.140625" style="3" customWidth="1"/>
    <col min="3586" max="3586" width="3.7109375" style="3" customWidth="1"/>
    <col min="3587" max="3587" width="19.42578125" style="3" customWidth="1"/>
    <col min="3588" max="3588" width="15.140625" style="3" customWidth="1"/>
    <col min="3589" max="3589" width="6.5703125" style="3" customWidth="1"/>
    <col min="3590" max="3590" width="52.140625" style="3" customWidth="1"/>
    <col min="3591" max="3591" width="5.85546875" style="3" customWidth="1"/>
    <col min="3592" max="3592" width="7" style="3" customWidth="1"/>
    <col min="3593" max="3593" width="11.5703125" style="3" customWidth="1"/>
    <col min="3594" max="3594" width="13.7109375" style="3" customWidth="1"/>
    <col min="3595" max="3840" width="9.140625" style="3"/>
    <col min="3841" max="3841" width="2.140625" style="3" customWidth="1"/>
    <col min="3842" max="3842" width="3.7109375" style="3" customWidth="1"/>
    <col min="3843" max="3843" width="19.42578125" style="3" customWidth="1"/>
    <col min="3844" max="3844" width="15.140625" style="3" customWidth="1"/>
    <col min="3845" max="3845" width="6.5703125" style="3" customWidth="1"/>
    <col min="3846" max="3846" width="52.140625" style="3" customWidth="1"/>
    <col min="3847" max="3847" width="5.85546875" style="3" customWidth="1"/>
    <col min="3848" max="3848" width="7" style="3" customWidth="1"/>
    <col min="3849" max="3849" width="11.5703125" style="3" customWidth="1"/>
    <col min="3850" max="3850" width="13.7109375" style="3" customWidth="1"/>
    <col min="3851" max="4096" width="9.140625" style="3"/>
    <col min="4097" max="4097" width="2.140625" style="3" customWidth="1"/>
    <col min="4098" max="4098" width="3.7109375" style="3" customWidth="1"/>
    <col min="4099" max="4099" width="19.42578125" style="3" customWidth="1"/>
    <col min="4100" max="4100" width="15.140625" style="3" customWidth="1"/>
    <col min="4101" max="4101" width="6.5703125" style="3" customWidth="1"/>
    <col min="4102" max="4102" width="52.140625" style="3" customWidth="1"/>
    <col min="4103" max="4103" width="5.85546875" style="3" customWidth="1"/>
    <col min="4104" max="4104" width="7" style="3" customWidth="1"/>
    <col min="4105" max="4105" width="11.5703125" style="3" customWidth="1"/>
    <col min="4106" max="4106" width="13.7109375" style="3" customWidth="1"/>
    <col min="4107" max="4352" width="9.140625" style="3"/>
    <col min="4353" max="4353" width="2.140625" style="3" customWidth="1"/>
    <col min="4354" max="4354" width="3.7109375" style="3" customWidth="1"/>
    <col min="4355" max="4355" width="19.42578125" style="3" customWidth="1"/>
    <col min="4356" max="4356" width="15.140625" style="3" customWidth="1"/>
    <col min="4357" max="4357" width="6.5703125" style="3" customWidth="1"/>
    <col min="4358" max="4358" width="52.140625" style="3" customWidth="1"/>
    <col min="4359" max="4359" width="5.85546875" style="3" customWidth="1"/>
    <col min="4360" max="4360" width="7" style="3" customWidth="1"/>
    <col min="4361" max="4361" width="11.5703125" style="3" customWidth="1"/>
    <col min="4362" max="4362" width="13.7109375" style="3" customWidth="1"/>
    <col min="4363" max="4608" width="9.140625" style="3"/>
    <col min="4609" max="4609" width="2.140625" style="3" customWidth="1"/>
    <col min="4610" max="4610" width="3.7109375" style="3" customWidth="1"/>
    <col min="4611" max="4611" width="19.42578125" style="3" customWidth="1"/>
    <col min="4612" max="4612" width="15.140625" style="3" customWidth="1"/>
    <col min="4613" max="4613" width="6.5703125" style="3" customWidth="1"/>
    <col min="4614" max="4614" width="52.140625" style="3" customWidth="1"/>
    <col min="4615" max="4615" width="5.85546875" style="3" customWidth="1"/>
    <col min="4616" max="4616" width="7" style="3" customWidth="1"/>
    <col min="4617" max="4617" width="11.5703125" style="3" customWidth="1"/>
    <col min="4618" max="4618" width="13.7109375" style="3" customWidth="1"/>
    <col min="4619" max="4864" width="9.140625" style="3"/>
    <col min="4865" max="4865" width="2.140625" style="3" customWidth="1"/>
    <col min="4866" max="4866" width="3.7109375" style="3" customWidth="1"/>
    <col min="4867" max="4867" width="19.42578125" style="3" customWidth="1"/>
    <col min="4868" max="4868" width="15.140625" style="3" customWidth="1"/>
    <col min="4869" max="4869" width="6.5703125" style="3" customWidth="1"/>
    <col min="4870" max="4870" width="52.140625" style="3" customWidth="1"/>
    <col min="4871" max="4871" width="5.85546875" style="3" customWidth="1"/>
    <col min="4872" max="4872" width="7" style="3" customWidth="1"/>
    <col min="4873" max="4873" width="11.5703125" style="3" customWidth="1"/>
    <col min="4874" max="4874" width="13.7109375" style="3" customWidth="1"/>
    <col min="4875" max="5120" width="9.140625" style="3"/>
    <col min="5121" max="5121" width="2.140625" style="3" customWidth="1"/>
    <col min="5122" max="5122" width="3.7109375" style="3" customWidth="1"/>
    <col min="5123" max="5123" width="19.42578125" style="3" customWidth="1"/>
    <col min="5124" max="5124" width="15.140625" style="3" customWidth="1"/>
    <col min="5125" max="5125" width="6.5703125" style="3" customWidth="1"/>
    <col min="5126" max="5126" width="52.140625" style="3" customWidth="1"/>
    <col min="5127" max="5127" width="5.85546875" style="3" customWidth="1"/>
    <col min="5128" max="5128" width="7" style="3" customWidth="1"/>
    <col min="5129" max="5129" width="11.5703125" style="3" customWidth="1"/>
    <col min="5130" max="5130" width="13.7109375" style="3" customWidth="1"/>
    <col min="5131" max="5376" width="9.140625" style="3"/>
    <col min="5377" max="5377" width="2.140625" style="3" customWidth="1"/>
    <col min="5378" max="5378" width="3.7109375" style="3" customWidth="1"/>
    <col min="5379" max="5379" width="19.42578125" style="3" customWidth="1"/>
    <col min="5380" max="5380" width="15.140625" style="3" customWidth="1"/>
    <col min="5381" max="5381" width="6.5703125" style="3" customWidth="1"/>
    <col min="5382" max="5382" width="52.140625" style="3" customWidth="1"/>
    <col min="5383" max="5383" width="5.85546875" style="3" customWidth="1"/>
    <col min="5384" max="5384" width="7" style="3" customWidth="1"/>
    <col min="5385" max="5385" width="11.5703125" style="3" customWidth="1"/>
    <col min="5386" max="5386" width="13.7109375" style="3" customWidth="1"/>
    <col min="5387" max="5632" width="9.140625" style="3"/>
    <col min="5633" max="5633" width="2.140625" style="3" customWidth="1"/>
    <col min="5634" max="5634" width="3.7109375" style="3" customWidth="1"/>
    <col min="5635" max="5635" width="19.42578125" style="3" customWidth="1"/>
    <col min="5636" max="5636" width="15.140625" style="3" customWidth="1"/>
    <col min="5637" max="5637" width="6.5703125" style="3" customWidth="1"/>
    <col min="5638" max="5638" width="52.140625" style="3" customWidth="1"/>
    <col min="5639" max="5639" width="5.85546875" style="3" customWidth="1"/>
    <col min="5640" max="5640" width="7" style="3" customWidth="1"/>
    <col min="5641" max="5641" width="11.5703125" style="3" customWidth="1"/>
    <col min="5642" max="5642" width="13.7109375" style="3" customWidth="1"/>
    <col min="5643" max="5888" width="9.140625" style="3"/>
    <col min="5889" max="5889" width="2.140625" style="3" customWidth="1"/>
    <col min="5890" max="5890" width="3.7109375" style="3" customWidth="1"/>
    <col min="5891" max="5891" width="19.42578125" style="3" customWidth="1"/>
    <col min="5892" max="5892" width="15.140625" style="3" customWidth="1"/>
    <col min="5893" max="5893" width="6.5703125" style="3" customWidth="1"/>
    <col min="5894" max="5894" width="52.140625" style="3" customWidth="1"/>
    <col min="5895" max="5895" width="5.85546875" style="3" customWidth="1"/>
    <col min="5896" max="5896" width="7" style="3" customWidth="1"/>
    <col min="5897" max="5897" width="11.5703125" style="3" customWidth="1"/>
    <col min="5898" max="5898" width="13.7109375" style="3" customWidth="1"/>
    <col min="5899" max="6144" width="9.140625" style="3"/>
    <col min="6145" max="6145" width="2.140625" style="3" customWidth="1"/>
    <col min="6146" max="6146" width="3.7109375" style="3" customWidth="1"/>
    <col min="6147" max="6147" width="19.42578125" style="3" customWidth="1"/>
    <col min="6148" max="6148" width="15.140625" style="3" customWidth="1"/>
    <col min="6149" max="6149" width="6.5703125" style="3" customWidth="1"/>
    <col min="6150" max="6150" width="52.140625" style="3" customWidth="1"/>
    <col min="6151" max="6151" width="5.85546875" style="3" customWidth="1"/>
    <col min="6152" max="6152" width="7" style="3" customWidth="1"/>
    <col min="6153" max="6153" width="11.5703125" style="3" customWidth="1"/>
    <col min="6154" max="6154" width="13.7109375" style="3" customWidth="1"/>
    <col min="6155" max="6400" width="9.140625" style="3"/>
    <col min="6401" max="6401" width="2.140625" style="3" customWidth="1"/>
    <col min="6402" max="6402" width="3.7109375" style="3" customWidth="1"/>
    <col min="6403" max="6403" width="19.42578125" style="3" customWidth="1"/>
    <col min="6404" max="6404" width="15.140625" style="3" customWidth="1"/>
    <col min="6405" max="6405" width="6.5703125" style="3" customWidth="1"/>
    <col min="6406" max="6406" width="52.140625" style="3" customWidth="1"/>
    <col min="6407" max="6407" width="5.85546875" style="3" customWidth="1"/>
    <col min="6408" max="6408" width="7" style="3" customWidth="1"/>
    <col min="6409" max="6409" width="11.5703125" style="3" customWidth="1"/>
    <col min="6410" max="6410" width="13.7109375" style="3" customWidth="1"/>
    <col min="6411" max="6656" width="9.140625" style="3"/>
    <col min="6657" max="6657" width="2.140625" style="3" customWidth="1"/>
    <col min="6658" max="6658" width="3.7109375" style="3" customWidth="1"/>
    <col min="6659" max="6659" width="19.42578125" style="3" customWidth="1"/>
    <col min="6660" max="6660" width="15.140625" style="3" customWidth="1"/>
    <col min="6661" max="6661" width="6.5703125" style="3" customWidth="1"/>
    <col min="6662" max="6662" width="52.140625" style="3" customWidth="1"/>
    <col min="6663" max="6663" width="5.85546875" style="3" customWidth="1"/>
    <col min="6664" max="6664" width="7" style="3" customWidth="1"/>
    <col min="6665" max="6665" width="11.5703125" style="3" customWidth="1"/>
    <col min="6666" max="6666" width="13.7109375" style="3" customWidth="1"/>
    <col min="6667" max="6912" width="9.140625" style="3"/>
    <col min="6913" max="6913" width="2.140625" style="3" customWidth="1"/>
    <col min="6914" max="6914" width="3.7109375" style="3" customWidth="1"/>
    <col min="6915" max="6915" width="19.42578125" style="3" customWidth="1"/>
    <col min="6916" max="6916" width="15.140625" style="3" customWidth="1"/>
    <col min="6917" max="6917" width="6.5703125" style="3" customWidth="1"/>
    <col min="6918" max="6918" width="52.140625" style="3" customWidth="1"/>
    <col min="6919" max="6919" width="5.85546875" style="3" customWidth="1"/>
    <col min="6920" max="6920" width="7" style="3" customWidth="1"/>
    <col min="6921" max="6921" width="11.5703125" style="3" customWidth="1"/>
    <col min="6922" max="6922" width="13.7109375" style="3" customWidth="1"/>
    <col min="6923" max="7168" width="9.140625" style="3"/>
    <col min="7169" max="7169" width="2.140625" style="3" customWidth="1"/>
    <col min="7170" max="7170" width="3.7109375" style="3" customWidth="1"/>
    <col min="7171" max="7171" width="19.42578125" style="3" customWidth="1"/>
    <col min="7172" max="7172" width="15.140625" style="3" customWidth="1"/>
    <col min="7173" max="7173" width="6.5703125" style="3" customWidth="1"/>
    <col min="7174" max="7174" width="52.140625" style="3" customWidth="1"/>
    <col min="7175" max="7175" width="5.85546875" style="3" customWidth="1"/>
    <col min="7176" max="7176" width="7" style="3" customWidth="1"/>
    <col min="7177" max="7177" width="11.5703125" style="3" customWidth="1"/>
    <col min="7178" max="7178" width="13.7109375" style="3" customWidth="1"/>
    <col min="7179" max="7424" width="9.140625" style="3"/>
    <col min="7425" max="7425" width="2.140625" style="3" customWidth="1"/>
    <col min="7426" max="7426" width="3.7109375" style="3" customWidth="1"/>
    <col min="7427" max="7427" width="19.42578125" style="3" customWidth="1"/>
    <col min="7428" max="7428" width="15.140625" style="3" customWidth="1"/>
    <col min="7429" max="7429" width="6.5703125" style="3" customWidth="1"/>
    <col min="7430" max="7430" width="52.140625" style="3" customWidth="1"/>
    <col min="7431" max="7431" width="5.85546875" style="3" customWidth="1"/>
    <col min="7432" max="7432" width="7" style="3" customWidth="1"/>
    <col min="7433" max="7433" width="11.5703125" style="3" customWidth="1"/>
    <col min="7434" max="7434" width="13.7109375" style="3" customWidth="1"/>
    <col min="7435" max="7680" width="9.140625" style="3"/>
    <col min="7681" max="7681" width="2.140625" style="3" customWidth="1"/>
    <col min="7682" max="7682" width="3.7109375" style="3" customWidth="1"/>
    <col min="7683" max="7683" width="19.42578125" style="3" customWidth="1"/>
    <col min="7684" max="7684" width="15.140625" style="3" customWidth="1"/>
    <col min="7685" max="7685" width="6.5703125" style="3" customWidth="1"/>
    <col min="7686" max="7686" width="52.140625" style="3" customWidth="1"/>
    <col min="7687" max="7687" width="5.85546875" style="3" customWidth="1"/>
    <col min="7688" max="7688" width="7" style="3" customWidth="1"/>
    <col min="7689" max="7689" width="11.5703125" style="3" customWidth="1"/>
    <col min="7690" max="7690" width="13.7109375" style="3" customWidth="1"/>
    <col min="7691" max="7936" width="9.140625" style="3"/>
    <col min="7937" max="7937" width="2.140625" style="3" customWidth="1"/>
    <col min="7938" max="7938" width="3.7109375" style="3" customWidth="1"/>
    <col min="7939" max="7939" width="19.42578125" style="3" customWidth="1"/>
    <col min="7940" max="7940" width="15.140625" style="3" customWidth="1"/>
    <col min="7941" max="7941" width="6.5703125" style="3" customWidth="1"/>
    <col min="7942" max="7942" width="52.140625" style="3" customWidth="1"/>
    <col min="7943" max="7943" width="5.85546875" style="3" customWidth="1"/>
    <col min="7944" max="7944" width="7" style="3" customWidth="1"/>
    <col min="7945" max="7945" width="11.5703125" style="3" customWidth="1"/>
    <col min="7946" max="7946" width="13.7109375" style="3" customWidth="1"/>
    <col min="7947" max="8192" width="9.140625" style="3"/>
    <col min="8193" max="8193" width="2.140625" style="3" customWidth="1"/>
    <col min="8194" max="8194" width="3.7109375" style="3" customWidth="1"/>
    <col min="8195" max="8195" width="19.42578125" style="3" customWidth="1"/>
    <col min="8196" max="8196" width="15.140625" style="3" customWidth="1"/>
    <col min="8197" max="8197" width="6.5703125" style="3" customWidth="1"/>
    <col min="8198" max="8198" width="52.140625" style="3" customWidth="1"/>
    <col min="8199" max="8199" width="5.85546875" style="3" customWidth="1"/>
    <col min="8200" max="8200" width="7" style="3" customWidth="1"/>
    <col min="8201" max="8201" width="11.5703125" style="3" customWidth="1"/>
    <col min="8202" max="8202" width="13.7109375" style="3" customWidth="1"/>
    <col min="8203" max="8448" width="9.140625" style="3"/>
    <col min="8449" max="8449" width="2.140625" style="3" customWidth="1"/>
    <col min="8450" max="8450" width="3.7109375" style="3" customWidth="1"/>
    <col min="8451" max="8451" width="19.42578125" style="3" customWidth="1"/>
    <col min="8452" max="8452" width="15.140625" style="3" customWidth="1"/>
    <col min="8453" max="8453" width="6.5703125" style="3" customWidth="1"/>
    <col min="8454" max="8454" width="52.140625" style="3" customWidth="1"/>
    <col min="8455" max="8455" width="5.85546875" style="3" customWidth="1"/>
    <col min="8456" max="8456" width="7" style="3" customWidth="1"/>
    <col min="8457" max="8457" width="11.5703125" style="3" customWidth="1"/>
    <col min="8458" max="8458" width="13.7109375" style="3" customWidth="1"/>
    <col min="8459" max="8704" width="9.140625" style="3"/>
    <col min="8705" max="8705" width="2.140625" style="3" customWidth="1"/>
    <col min="8706" max="8706" width="3.7109375" style="3" customWidth="1"/>
    <col min="8707" max="8707" width="19.42578125" style="3" customWidth="1"/>
    <col min="8708" max="8708" width="15.140625" style="3" customWidth="1"/>
    <col min="8709" max="8709" width="6.5703125" style="3" customWidth="1"/>
    <col min="8710" max="8710" width="52.140625" style="3" customWidth="1"/>
    <col min="8711" max="8711" width="5.85546875" style="3" customWidth="1"/>
    <col min="8712" max="8712" width="7" style="3" customWidth="1"/>
    <col min="8713" max="8713" width="11.5703125" style="3" customWidth="1"/>
    <col min="8714" max="8714" width="13.7109375" style="3" customWidth="1"/>
    <col min="8715" max="8960" width="9.140625" style="3"/>
    <col min="8961" max="8961" width="2.140625" style="3" customWidth="1"/>
    <col min="8962" max="8962" width="3.7109375" style="3" customWidth="1"/>
    <col min="8963" max="8963" width="19.42578125" style="3" customWidth="1"/>
    <col min="8964" max="8964" width="15.140625" style="3" customWidth="1"/>
    <col min="8965" max="8965" width="6.5703125" style="3" customWidth="1"/>
    <col min="8966" max="8966" width="52.140625" style="3" customWidth="1"/>
    <col min="8967" max="8967" width="5.85546875" style="3" customWidth="1"/>
    <col min="8968" max="8968" width="7" style="3" customWidth="1"/>
    <col min="8969" max="8969" width="11.5703125" style="3" customWidth="1"/>
    <col min="8970" max="8970" width="13.7109375" style="3" customWidth="1"/>
    <col min="8971" max="9216" width="9.140625" style="3"/>
    <col min="9217" max="9217" width="2.140625" style="3" customWidth="1"/>
    <col min="9218" max="9218" width="3.7109375" style="3" customWidth="1"/>
    <col min="9219" max="9219" width="19.42578125" style="3" customWidth="1"/>
    <col min="9220" max="9220" width="15.140625" style="3" customWidth="1"/>
    <col min="9221" max="9221" width="6.5703125" style="3" customWidth="1"/>
    <col min="9222" max="9222" width="52.140625" style="3" customWidth="1"/>
    <col min="9223" max="9223" width="5.85546875" style="3" customWidth="1"/>
    <col min="9224" max="9224" width="7" style="3" customWidth="1"/>
    <col min="9225" max="9225" width="11.5703125" style="3" customWidth="1"/>
    <col min="9226" max="9226" width="13.7109375" style="3" customWidth="1"/>
    <col min="9227" max="9472" width="9.140625" style="3"/>
    <col min="9473" max="9473" width="2.140625" style="3" customWidth="1"/>
    <col min="9474" max="9474" width="3.7109375" style="3" customWidth="1"/>
    <col min="9475" max="9475" width="19.42578125" style="3" customWidth="1"/>
    <col min="9476" max="9476" width="15.140625" style="3" customWidth="1"/>
    <col min="9477" max="9477" width="6.5703125" style="3" customWidth="1"/>
    <col min="9478" max="9478" width="52.140625" style="3" customWidth="1"/>
    <col min="9479" max="9479" width="5.85546875" style="3" customWidth="1"/>
    <col min="9480" max="9480" width="7" style="3" customWidth="1"/>
    <col min="9481" max="9481" width="11.5703125" style="3" customWidth="1"/>
    <col min="9482" max="9482" width="13.7109375" style="3" customWidth="1"/>
    <col min="9483" max="9728" width="9.140625" style="3"/>
    <col min="9729" max="9729" width="2.140625" style="3" customWidth="1"/>
    <col min="9730" max="9730" width="3.7109375" style="3" customWidth="1"/>
    <col min="9731" max="9731" width="19.42578125" style="3" customWidth="1"/>
    <col min="9732" max="9732" width="15.140625" style="3" customWidth="1"/>
    <col min="9733" max="9733" width="6.5703125" style="3" customWidth="1"/>
    <col min="9734" max="9734" width="52.140625" style="3" customWidth="1"/>
    <col min="9735" max="9735" width="5.85546875" style="3" customWidth="1"/>
    <col min="9736" max="9736" width="7" style="3" customWidth="1"/>
    <col min="9737" max="9737" width="11.5703125" style="3" customWidth="1"/>
    <col min="9738" max="9738" width="13.7109375" style="3" customWidth="1"/>
    <col min="9739" max="9984" width="9.140625" style="3"/>
    <col min="9985" max="9985" width="2.140625" style="3" customWidth="1"/>
    <col min="9986" max="9986" width="3.7109375" style="3" customWidth="1"/>
    <col min="9987" max="9987" width="19.42578125" style="3" customWidth="1"/>
    <col min="9988" max="9988" width="15.140625" style="3" customWidth="1"/>
    <col min="9989" max="9989" width="6.5703125" style="3" customWidth="1"/>
    <col min="9990" max="9990" width="52.140625" style="3" customWidth="1"/>
    <col min="9991" max="9991" width="5.85546875" style="3" customWidth="1"/>
    <col min="9992" max="9992" width="7" style="3" customWidth="1"/>
    <col min="9993" max="9993" width="11.5703125" style="3" customWidth="1"/>
    <col min="9994" max="9994" width="13.7109375" style="3" customWidth="1"/>
    <col min="9995" max="10240" width="9.140625" style="3"/>
    <col min="10241" max="10241" width="2.140625" style="3" customWidth="1"/>
    <col min="10242" max="10242" width="3.7109375" style="3" customWidth="1"/>
    <col min="10243" max="10243" width="19.42578125" style="3" customWidth="1"/>
    <col min="10244" max="10244" width="15.140625" style="3" customWidth="1"/>
    <col min="10245" max="10245" width="6.5703125" style="3" customWidth="1"/>
    <col min="10246" max="10246" width="52.140625" style="3" customWidth="1"/>
    <col min="10247" max="10247" width="5.85546875" style="3" customWidth="1"/>
    <col min="10248" max="10248" width="7" style="3" customWidth="1"/>
    <col min="10249" max="10249" width="11.5703125" style="3" customWidth="1"/>
    <col min="10250" max="10250" width="13.7109375" style="3" customWidth="1"/>
    <col min="10251" max="10496" width="9.140625" style="3"/>
    <col min="10497" max="10497" width="2.140625" style="3" customWidth="1"/>
    <col min="10498" max="10498" width="3.7109375" style="3" customWidth="1"/>
    <col min="10499" max="10499" width="19.42578125" style="3" customWidth="1"/>
    <col min="10500" max="10500" width="15.140625" style="3" customWidth="1"/>
    <col min="10501" max="10501" width="6.5703125" style="3" customWidth="1"/>
    <col min="10502" max="10502" width="52.140625" style="3" customWidth="1"/>
    <col min="10503" max="10503" width="5.85546875" style="3" customWidth="1"/>
    <col min="10504" max="10504" width="7" style="3" customWidth="1"/>
    <col min="10505" max="10505" width="11.5703125" style="3" customWidth="1"/>
    <col min="10506" max="10506" width="13.7109375" style="3" customWidth="1"/>
    <col min="10507" max="10752" width="9.140625" style="3"/>
    <col min="10753" max="10753" width="2.140625" style="3" customWidth="1"/>
    <col min="10754" max="10754" width="3.7109375" style="3" customWidth="1"/>
    <col min="10755" max="10755" width="19.42578125" style="3" customWidth="1"/>
    <col min="10756" max="10756" width="15.140625" style="3" customWidth="1"/>
    <col min="10757" max="10757" width="6.5703125" style="3" customWidth="1"/>
    <col min="10758" max="10758" width="52.140625" style="3" customWidth="1"/>
    <col min="10759" max="10759" width="5.85546875" style="3" customWidth="1"/>
    <col min="10760" max="10760" width="7" style="3" customWidth="1"/>
    <col min="10761" max="10761" width="11.5703125" style="3" customWidth="1"/>
    <col min="10762" max="10762" width="13.7109375" style="3" customWidth="1"/>
    <col min="10763" max="11008" width="9.140625" style="3"/>
    <col min="11009" max="11009" width="2.140625" style="3" customWidth="1"/>
    <col min="11010" max="11010" width="3.7109375" style="3" customWidth="1"/>
    <col min="11011" max="11011" width="19.42578125" style="3" customWidth="1"/>
    <col min="11012" max="11012" width="15.140625" style="3" customWidth="1"/>
    <col min="11013" max="11013" width="6.5703125" style="3" customWidth="1"/>
    <col min="11014" max="11014" width="52.140625" style="3" customWidth="1"/>
    <col min="11015" max="11015" width="5.85546875" style="3" customWidth="1"/>
    <col min="11016" max="11016" width="7" style="3" customWidth="1"/>
    <col min="11017" max="11017" width="11.5703125" style="3" customWidth="1"/>
    <col min="11018" max="11018" width="13.7109375" style="3" customWidth="1"/>
    <col min="11019" max="11264" width="9.140625" style="3"/>
    <col min="11265" max="11265" width="2.140625" style="3" customWidth="1"/>
    <col min="11266" max="11266" width="3.7109375" style="3" customWidth="1"/>
    <col min="11267" max="11267" width="19.42578125" style="3" customWidth="1"/>
    <col min="11268" max="11268" width="15.140625" style="3" customWidth="1"/>
    <col min="11269" max="11269" width="6.5703125" style="3" customWidth="1"/>
    <col min="11270" max="11270" width="52.140625" style="3" customWidth="1"/>
    <col min="11271" max="11271" width="5.85546875" style="3" customWidth="1"/>
    <col min="11272" max="11272" width="7" style="3" customWidth="1"/>
    <col min="11273" max="11273" width="11.5703125" style="3" customWidth="1"/>
    <col min="11274" max="11274" width="13.7109375" style="3" customWidth="1"/>
    <col min="11275" max="11520" width="9.140625" style="3"/>
    <col min="11521" max="11521" width="2.140625" style="3" customWidth="1"/>
    <col min="11522" max="11522" width="3.7109375" style="3" customWidth="1"/>
    <col min="11523" max="11523" width="19.42578125" style="3" customWidth="1"/>
    <col min="11524" max="11524" width="15.140625" style="3" customWidth="1"/>
    <col min="11525" max="11525" width="6.5703125" style="3" customWidth="1"/>
    <col min="11526" max="11526" width="52.140625" style="3" customWidth="1"/>
    <col min="11527" max="11527" width="5.85546875" style="3" customWidth="1"/>
    <col min="11528" max="11528" width="7" style="3" customWidth="1"/>
    <col min="11529" max="11529" width="11.5703125" style="3" customWidth="1"/>
    <col min="11530" max="11530" width="13.7109375" style="3" customWidth="1"/>
    <col min="11531" max="11776" width="9.140625" style="3"/>
    <col min="11777" max="11777" width="2.140625" style="3" customWidth="1"/>
    <col min="11778" max="11778" width="3.7109375" style="3" customWidth="1"/>
    <col min="11779" max="11779" width="19.42578125" style="3" customWidth="1"/>
    <col min="11780" max="11780" width="15.140625" style="3" customWidth="1"/>
    <col min="11781" max="11781" width="6.5703125" style="3" customWidth="1"/>
    <col min="11782" max="11782" width="52.140625" style="3" customWidth="1"/>
    <col min="11783" max="11783" width="5.85546875" style="3" customWidth="1"/>
    <col min="11784" max="11784" width="7" style="3" customWidth="1"/>
    <col min="11785" max="11785" width="11.5703125" style="3" customWidth="1"/>
    <col min="11786" max="11786" width="13.7109375" style="3" customWidth="1"/>
    <col min="11787" max="12032" width="9.140625" style="3"/>
    <col min="12033" max="12033" width="2.140625" style="3" customWidth="1"/>
    <col min="12034" max="12034" width="3.7109375" style="3" customWidth="1"/>
    <col min="12035" max="12035" width="19.42578125" style="3" customWidth="1"/>
    <col min="12036" max="12036" width="15.140625" style="3" customWidth="1"/>
    <col min="12037" max="12037" width="6.5703125" style="3" customWidth="1"/>
    <col min="12038" max="12038" width="52.140625" style="3" customWidth="1"/>
    <col min="12039" max="12039" width="5.85546875" style="3" customWidth="1"/>
    <col min="12040" max="12040" width="7" style="3" customWidth="1"/>
    <col min="12041" max="12041" width="11.5703125" style="3" customWidth="1"/>
    <col min="12042" max="12042" width="13.7109375" style="3" customWidth="1"/>
    <col min="12043" max="12288" width="9.140625" style="3"/>
    <col min="12289" max="12289" width="2.140625" style="3" customWidth="1"/>
    <col min="12290" max="12290" width="3.7109375" style="3" customWidth="1"/>
    <col min="12291" max="12291" width="19.42578125" style="3" customWidth="1"/>
    <col min="12292" max="12292" width="15.140625" style="3" customWidth="1"/>
    <col min="12293" max="12293" width="6.5703125" style="3" customWidth="1"/>
    <col min="12294" max="12294" width="52.140625" style="3" customWidth="1"/>
    <col min="12295" max="12295" width="5.85546875" style="3" customWidth="1"/>
    <col min="12296" max="12296" width="7" style="3" customWidth="1"/>
    <col min="12297" max="12297" width="11.5703125" style="3" customWidth="1"/>
    <col min="12298" max="12298" width="13.7109375" style="3" customWidth="1"/>
    <col min="12299" max="12544" width="9.140625" style="3"/>
    <col min="12545" max="12545" width="2.140625" style="3" customWidth="1"/>
    <col min="12546" max="12546" width="3.7109375" style="3" customWidth="1"/>
    <col min="12547" max="12547" width="19.42578125" style="3" customWidth="1"/>
    <col min="12548" max="12548" width="15.140625" style="3" customWidth="1"/>
    <col min="12549" max="12549" width="6.5703125" style="3" customWidth="1"/>
    <col min="12550" max="12550" width="52.140625" style="3" customWidth="1"/>
    <col min="12551" max="12551" width="5.85546875" style="3" customWidth="1"/>
    <col min="12552" max="12552" width="7" style="3" customWidth="1"/>
    <col min="12553" max="12553" width="11.5703125" style="3" customWidth="1"/>
    <col min="12554" max="12554" width="13.7109375" style="3" customWidth="1"/>
    <col min="12555" max="12800" width="9.140625" style="3"/>
    <col min="12801" max="12801" width="2.140625" style="3" customWidth="1"/>
    <col min="12802" max="12802" width="3.7109375" style="3" customWidth="1"/>
    <col min="12803" max="12803" width="19.42578125" style="3" customWidth="1"/>
    <col min="12804" max="12804" width="15.140625" style="3" customWidth="1"/>
    <col min="12805" max="12805" width="6.5703125" style="3" customWidth="1"/>
    <col min="12806" max="12806" width="52.140625" style="3" customWidth="1"/>
    <col min="12807" max="12807" width="5.85546875" style="3" customWidth="1"/>
    <col min="12808" max="12808" width="7" style="3" customWidth="1"/>
    <col min="12809" max="12809" width="11.5703125" style="3" customWidth="1"/>
    <col min="12810" max="12810" width="13.7109375" style="3" customWidth="1"/>
    <col min="12811" max="13056" width="9.140625" style="3"/>
    <col min="13057" max="13057" width="2.140625" style="3" customWidth="1"/>
    <col min="13058" max="13058" width="3.7109375" style="3" customWidth="1"/>
    <col min="13059" max="13059" width="19.42578125" style="3" customWidth="1"/>
    <col min="13060" max="13060" width="15.140625" style="3" customWidth="1"/>
    <col min="13061" max="13061" width="6.5703125" style="3" customWidth="1"/>
    <col min="13062" max="13062" width="52.140625" style="3" customWidth="1"/>
    <col min="13063" max="13063" width="5.85546875" style="3" customWidth="1"/>
    <col min="13064" max="13064" width="7" style="3" customWidth="1"/>
    <col min="13065" max="13065" width="11.5703125" style="3" customWidth="1"/>
    <col min="13066" max="13066" width="13.7109375" style="3" customWidth="1"/>
    <col min="13067" max="13312" width="9.140625" style="3"/>
    <col min="13313" max="13313" width="2.140625" style="3" customWidth="1"/>
    <col min="13314" max="13314" width="3.7109375" style="3" customWidth="1"/>
    <col min="13315" max="13315" width="19.42578125" style="3" customWidth="1"/>
    <col min="13316" max="13316" width="15.140625" style="3" customWidth="1"/>
    <col min="13317" max="13317" width="6.5703125" style="3" customWidth="1"/>
    <col min="13318" max="13318" width="52.140625" style="3" customWidth="1"/>
    <col min="13319" max="13319" width="5.85546875" style="3" customWidth="1"/>
    <col min="13320" max="13320" width="7" style="3" customWidth="1"/>
    <col min="13321" max="13321" width="11.5703125" style="3" customWidth="1"/>
    <col min="13322" max="13322" width="13.7109375" style="3" customWidth="1"/>
    <col min="13323" max="13568" width="9.140625" style="3"/>
    <col min="13569" max="13569" width="2.140625" style="3" customWidth="1"/>
    <col min="13570" max="13570" width="3.7109375" style="3" customWidth="1"/>
    <col min="13571" max="13571" width="19.42578125" style="3" customWidth="1"/>
    <col min="13572" max="13572" width="15.140625" style="3" customWidth="1"/>
    <col min="13573" max="13573" width="6.5703125" style="3" customWidth="1"/>
    <col min="13574" max="13574" width="52.140625" style="3" customWidth="1"/>
    <col min="13575" max="13575" width="5.85546875" style="3" customWidth="1"/>
    <col min="13576" max="13576" width="7" style="3" customWidth="1"/>
    <col min="13577" max="13577" width="11.5703125" style="3" customWidth="1"/>
    <col min="13578" max="13578" width="13.7109375" style="3" customWidth="1"/>
    <col min="13579" max="13824" width="9.140625" style="3"/>
    <col min="13825" max="13825" width="2.140625" style="3" customWidth="1"/>
    <col min="13826" max="13826" width="3.7109375" style="3" customWidth="1"/>
    <col min="13827" max="13827" width="19.42578125" style="3" customWidth="1"/>
    <col min="13828" max="13828" width="15.140625" style="3" customWidth="1"/>
    <col min="13829" max="13829" width="6.5703125" style="3" customWidth="1"/>
    <col min="13830" max="13830" width="52.140625" style="3" customWidth="1"/>
    <col min="13831" max="13831" width="5.85546875" style="3" customWidth="1"/>
    <col min="13832" max="13832" width="7" style="3" customWidth="1"/>
    <col min="13833" max="13833" width="11.5703125" style="3" customWidth="1"/>
    <col min="13834" max="13834" width="13.7109375" style="3" customWidth="1"/>
    <col min="13835" max="14080" width="9.140625" style="3"/>
    <col min="14081" max="14081" width="2.140625" style="3" customWidth="1"/>
    <col min="14082" max="14082" width="3.7109375" style="3" customWidth="1"/>
    <col min="14083" max="14083" width="19.42578125" style="3" customWidth="1"/>
    <col min="14084" max="14084" width="15.140625" style="3" customWidth="1"/>
    <col min="14085" max="14085" width="6.5703125" style="3" customWidth="1"/>
    <col min="14086" max="14086" width="52.140625" style="3" customWidth="1"/>
    <col min="14087" max="14087" width="5.85546875" style="3" customWidth="1"/>
    <col min="14088" max="14088" width="7" style="3" customWidth="1"/>
    <col min="14089" max="14089" width="11.5703125" style="3" customWidth="1"/>
    <col min="14090" max="14090" width="13.7109375" style="3" customWidth="1"/>
    <col min="14091" max="14336" width="9.140625" style="3"/>
    <col min="14337" max="14337" width="2.140625" style="3" customWidth="1"/>
    <col min="14338" max="14338" width="3.7109375" style="3" customWidth="1"/>
    <col min="14339" max="14339" width="19.42578125" style="3" customWidth="1"/>
    <col min="14340" max="14340" width="15.140625" style="3" customWidth="1"/>
    <col min="14341" max="14341" width="6.5703125" style="3" customWidth="1"/>
    <col min="14342" max="14342" width="52.140625" style="3" customWidth="1"/>
    <col min="14343" max="14343" width="5.85546875" style="3" customWidth="1"/>
    <col min="14344" max="14344" width="7" style="3" customWidth="1"/>
    <col min="14345" max="14345" width="11.5703125" style="3" customWidth="1"/>
    <col min="14346" max="14346" width="13.7109375" style="3" customWidth="1"/>
    <col min="14347" max="14592" width="9.140625" style="3"/>
    <col min="14593" max="14593" width="2.140625" style="3" customWidth="1"/>
    <col min="14594" max="14594" width="3.7109375" style="3" customWidth="1"/>
    <col min="14595" max="14595" width="19.42578125" style="3" customWidth="1"/>
    <col min="14596" max="14596" width="15.140625" style="3" customWidth="1"/>
    <col min="14597" max="14597" width="6.5703125" style="3" customWidth="1"/>
    <col min="14598" max="14598" width="52.140625" style="3" customWidth="1"/>
    <col min="14599" max="14599" width="5.85546875" style="3" customWidth="1"/>
    <col min="14600" max="14600" width="7" style="3" customWidth="1"/>
    <col min="14601" max="14601" width="11.5703125" style="3" customWidth="1"/>
    <col min="14602" max="14602" width="13.7109375" style="3" customWidth="1"/>
    <col min="14603" max="14848" width="9.140625" style="3"/>
    <col min="14849" max="14849" width="2.140625" style="3" customWidth="1"/>
    <col min="14850" max="14850" width="3.7109375" style="3" customWidth="1"/>
    <col min="14851" max="14851" width="19.42578125" style="3" customWidth="1"/>
    <col min="14852" max="14852" width="15.140625" style="3" customWidth="1"/>
    <col min="14853" max="14853" width="6.5703125" style="3" customWidth="1"/>
    <col min="14854" max="14854" width="52.140625" style="3" customWidth="1"/>
    <col min="14855" max="14855" width="5.85546875" style="3" customWidth="1"/>
    <col min="14856" max="14856" width="7" style="3" customWidth="1"/>
    <col min="14857" max="14857" width="11.5703125" style="3" customWidth="1"/>
    <col min="14858" max="14858" width="13.7109375" style="3" customWidth="1"/>
    <col min="14859" max="15104" width="9.140625" style="3"/>
    <col min="15105" max="15105" width="2.140625" style="3" customWidth="1"/>
    <col min="15106" max="15106" width="3.7109375" style="3" customWidth="1"/>
    <col min="15107" max="15107" width="19.42578125" style="3" customWidth="1"/>
    <col min="15108" max="15108" width="15.140625" style="3" customWidth="1"/>
    <col min="15109" max="15109" width="6.5703125" style="3" customWidth="1"/>
    <col min="15110" max="15110" width="52.140625" style="3" customWidth="1"/>
    <col min="15111" max="15111" width="5.85546875" style="3" customWidth="1"/>
    <col min="15112" max="15112" width="7" style="3" customWidth="1"/>
    <col min="15113" max="15113" width="11.5703125" style="3" customWidth="1"/>
    <col min="15114" max="15114" width="13.7109375" style="3" customWidth="1"/>
    <col min="15115" max="15360" width="9.140625" style="3"/>
    <col min="15361" max="15361" width="2.140625" style="3" customWidth="1"/>
    <col min="15362" max="15362" width="3.7109375" style="3" customWidth="1"/>
    <col min="15363" max="15363" width="19.42578125" style="3" customWidth="1"/>
    <col min="15364" max="15364" width="15.140625" style="3" customWidth="1"/>
    <col min="15365" max="15365" width="6.5703125" style="3" customWidth="1"/>
    <col min="15366" max="15366" width="52.140625" style="3" customWidth="1"/>
    <col min="15367" max="15367" width="5.85546875" style="3" customWidth="1"/>
    <col min="15368" max="15368" width="7" style="3" customWidth="1"/>
    <col min="15369" max="15369" width="11.5703125" style="3" customWidth="1"/>
    <col min="15370" max="15370" width="13.7109375" style="3" customWidth="1"/>
    <col min="15371" max="15616" width="9.140625" style="3"/>
    <col min="15617" max="15617" width="2.140625" style="3" customWidth="1"/>
    <col min="15618" max="15618" width="3.7109375" style="3" customWidth="1"/>
    <col min="15619" max="15619" width="19.42578125" style="3" customWidth="1"/>
    <col min="15620" max="15620" width="15.140625" style="3" customWidth="1"/>
    <col min="15621" max="15621" width="6.5703125" style="3" customWidth="1"/>
    <col min="15622" max="15622" width="52.140625" style="3" customWidth="1"/>
    <col min="15623" max="15623" width="5.85546875" style="3" customWidth="1"/>
    <col min="15624" max="15624" width="7" style="3" customWidth="1"/>
    <col min="15625" max="15625" width="11.5703125" style="3" customWidth="1"/>
    <col min="15626" max="15626" width="13.7109375" style="3" customWidth="1"/>
    <col min="15627" max="15872" width="9.140625" style="3"/>
    <col min="15873" max="15873" width="2.140625" style="3" customWidth="1"/>
    <col min="15874" max="15874" width="3.7109375" style="3" customWidth="1"/>
    <col min="15875" max="15875" width="19.42578125" style="3" customWidth="1"/>
    <col min="15876" max="15876" width="15.140625" style="3" customWidth="1"/>
    <col min="15877" max="15877" width="6.5703125" style="3" customWidth="1"/>
    <col min="15878" max="15878" width="52.140625" style="3" customWidth="1"/>
    <col min="15879" max="15879" width="5.85546875" style="3" customWidth="1"/>
    <col min="15880" max="15880" width="7" style="3" customWidth="1"/>
    <col min="15881" max="15881" width="11.5703125" style="3" customWidth="1"/>
    <col min="15882" max="15882" width="13.7109375" style="3" customWidth="1"/>
    <col min="15883" max="16128" width="9.140625" style="3"/>
    <col min="16129" max="16129" width="2.140625" style="3" customWidth="1"/>
    <col min="16130" max="16130" width="3.7109375" style="3" customWidth="1"/>
    <col min="16131" max="16131" width="19.42578125" style="3" customWidth="1"/>
    <col min="16132" max="16132" width="15.140625" style="3" customWidth="1"/>
    <col min="16133" max="16133" width="6.5703125" style="3" customWidth="1"/>
    <col min="16134" max="16134" width="52.140625" style="3" customWidth="1"/>
    <col min="16135" max="16135" width="5.85546875" style="3" customWidth="1"/>
    <col min="16136" max="16136" width="7" style="3" customWidth="1"/>
    <col min="16137" max="16137" width="11.5703125" style="3" customWidth="1"/>
    <col min="16138" max="16138" width="13.7109375" style="3" customWidth="1"/>
    <col min="16139" max="16384" width="9.140625" style="3"/>
  </cols>
  <sheetData>
    <row r="1" spans="1:16" s="1" customFormat="1" ht="15" customHeight="1" x14ac:dyDescent="0.2">
      <c r="B1" s="10"/>
      <c r="C1" s="10"/>
      <c r="D1" s="2"/>
      <c r="E1" s="2"/>
      <c r="F1" s="2"/>
      <c r="G1" s="4"/>
      <c r="H1" s="4"/>
      <c r="I1" s="4"/>
      <c r="J1" s="4"/>
      <c r="K1" s="16"/>
    </row>
    <row r="2" spans="1:16" ht="15.75" x14ac:dyDescent="0.25">
      <c r="A2" s="1"/>
      <c r="B2" s="127" t="s">
        <v>86</v>
      </c>
      <c r="C2" s="127"/>
      <c r="D2" s="127"/>
      <c r="E2" s="127"/>
      <c r="F2" s="127"/>
      <c r="G2" s="127"/>
      <c r="H2" s="127"/>
      <c r="I2" s="127"/>
      <c r="J2" s="127"/>
    </row>
    <row r="3" spans="1:16" x14ac:dyDescent="0.2">
      <c r="A3" s="1"/>
      <c r="B3" s="2"/>
      <c r="C3" s="128" t="s">
        <v>10</v>
      </c>
      <c r="D3" s="128"/>
      <c r="E3" s="128"/>
      <c r="F3" s="128"/>
      <c r="G3" s="128"/>
      <c r="H3" s="128"/>
      <c r="I3" s="128"/>
      <c r="J3" s="1"/>
    </row>
    <row r="4" spans="1:16" x14ac:dyDescent="0.2">
      <c r="A4" s="1"/>
      <c r="B4" s="2"/>
      <c r="C4" s="9"/>
      <c r="D4" s="9"/>
      <c r="E4" s="9"/>
      <c r="F4" s="9"/>
      <c r="G4" s="9"/>
      <c r="H4" s="9"/>
      <c r="I4" s="9"/>
      <c r="J4" s="1"/>
    </row>
    <row r="5" spans="1:16" ht="23.25" customHeight="1" x14ac:dyDescent="0.2">
      <c r="A5" s="1"/>
      <c r="B5" s="65" t="s">
        <v>42</v>
      </c>
      <c r="C5" s="65"/>
      <c r="D5" s="65"/>
      <c r="E5" s="65"/>
      <c r="F5" s="65"/>
      <c r="G5" s="65"/>
      <c r="H5" s="65"/>
      <c r="I5" s="65"/>
      <c r="J5" s="65"/>
    </row>
    <row r="6" spans="1:16" s="6" customFormat="1" ht="33" customHeight="1" x14ac:dyDescent="0.25">
      <c r="A6" s="17"/>
      <c r="B6" s="66" t="s">
        <v>102</v>
      </c>
      <c r="C6" s="66"/>
      <c r="D6" s="66"/>
      <c r="E6" s="66"/>
      <c r="F6" s="66"/>
      <c r="G6" s="66"/>
      <c r="H6" s="66"/>
      <c r="I6" s="66"/>
      <c r="J6" s="66"/>
      <c r="K6" s="12"/>
    </row>
    <row r="7" spans="1:16" ht="12.75" customHeight="1" x14ac:dyDescent="0.2">
      <c r="A7" s="1"/>
      <c r="B7" s="1"/>
      <c r="C7" s="73" t="s">
        <v>0</v>
      </c>
      <c r="D7" s="73"/>
      <c r="E7" s="73"/>
      <c r="F7" s="73"/>
      <c r="G7" s="73"/>
      <c r="H7" s="73"/>
      <c r="I7" s="73"/>
      <c r="J7" s="1"/>
    </row>
    <row r="8" spans="1:16" ht="12.75" customHeight="1" x14ac:dyDescent="0.2">
      <c r="A8" s="1"/>
      <c r="B8" s="1"/>
      <c r="C8" s="41"/>
      <c r="D8" s="41"/>
      <c r="E8" s="41"/>
      <c r="F8" s="41"/>
      <c r="G8" s="41"/>
      <c r="H8" s="41"/>
      <c r="I8" s="41"/>
      <c r="J8" s="1"/>
    </row>
    <row r="9" spans="1:16" ht="42" customHeight="1" x14ac:dyDescent="0.2">
      <c r="A9" s="2"/>
      <c r="B9" s="125" t="s">
        <v>1</v>
      </c>
      <c r="C9" s="126" t="s">
        <v>2</v>
      </c>
      <c r="D9" s="126"/>
      <c r="E9" s="126"/>
      <c r="F9" s="126"/>
      <c r="G9" s="125" t="s">
        <v>3</v>
      </c>
      <c r="H9" s="125"/>
      <c r="I9" s="125" t="s">
        <v>4</v>
      </c>
      <c r="J9" s="124" t="s">
        <v>122</v>
      </c>
    </row>
    <row r="10" spans="1:16" x14ac:dyDescent="0.2">
      <c r="A10" s="2"/>
      <c r="B10" s="125"/>
      <c r="C10" s="126"/>
      <c r="D10" s="126"/>
      <c r="E10" s="126"/>
      <c r="F10" s="126"/>
      <c r="G10" s="8" t="s">
        <v>5</v>
      </c>
      <c r="H10" s="8" t="s">
        <v>6</v>
      </c>
      <c r="I10" s="125"/>
      <c r="J10" s="124"/>
    </row>
    <row r="11" spans="1:16" s="6" customFormat="1" ht="27" customHeight="1" x14ac:dyDescent="0.25">
      <c r="A11" s="17"/>
      <c r="B11" s="7">
        <v>1</v>
      </c>
      <c r="C11" s="74" t="s">
        <v>36</v>
      </c>
      <c r="D11" s="75"/>
      <c r="E11" s="75"/>
      <c r="F11" s="76"/>
      <c r="G11" s="11" t="s">
        <v>15</v>
      </c>
      <c r="H11" s="11">
        <v>28</v>
      </c>
      <c r="I11" s="7">
        <v>2023</v>
      </c>
      <c r="J11" s="35">
        <v>42</v>
      </c>
      <c r="K11" s="12"/>
      <c r="P11" s="18"/>
    </row>
    <row r="12" spans="1:16" s="6" customFormat="1" ht="26.25" customHeight="1" x14ac:dyDescent="0.25">
      <c r="A12" s="17"/>
      <c r="B12" s="7">
        <v>2</v>
      </c>
      <c r="C12" s="74" t="s">
        <v>57</v>
      </c>
      <c r="D12" s="75"/>
      <c r="E12" s="75"/>
      <c r="F12" s="76"/>
      <c r="G12" s="11" t="s">
        <v>16</v>
      </c>
      <c r="H12" s="11">
        <v>1500</v>
      </c>
      <c r="I12" s="7">
        <v>2023</v>
      </c>
      <c r="J12" s="35">
        <v>47.6</v>
      </c>
      <c r="K12" s="12"/>
      <c r="P12" s="18"/>
    </row>
    <row r="13" spans="1:16" s="6" customFormat="1" ht="16.5" customHeight="1" x14ac:dyDescent="0.25">
      <c r="A13" s="17"/>
      <c r="B13" s="11">
        <v>3</v>
      </c>
      <c r="C13" s="74" t="s">
        <v>87</v>
      </c>
      <c r="D13" s="75"/>
      <c r="E13" s="75"/>
      <c r="F13" s="76"/>
      <c r="G13" s="11" t="s">
        <v>16</v>
      </c>
      <c r="H13" s="11">
        <v>32</v>
      </c>
      <c r="I13" s="7">
        <v>2023</v>
      </c>
      <c r="J13" s="35">
        <v>275</v>
      </c>
      <c r="K13" s="12"/>
      <c r="P13" s="18"/>
    </row>
    <row r="14" spans="1:16" s="6" customFormat="1" ht="15" customHeight="1" x14ac:dyDescent="0.25">
      <c r="A14" s="17"/>
      <c r="B14" s="7">
        <v>4</v>
      </c>
      <c r="C14" s="74" t="s">
        <v>58</v>
      </c>
      <c r="D14" s="75"/>
      <c r="E14" s="75"/>
      <c r="F14" s="76"/>
      <c r="G14" s="11" t="s">
        <v>16</v>
      </c>
      <c r="H14" s="11">
        <v>10</v>
      </c>
      <c r="I14" s="7">
        <v>2023</v>
      </c>
      <c r="J14" s="35">
        <v>55</v>
      </c>
      <c r="K14" s="12"/>
    </row>
    <row r="15" spans="1:16" s="6" customFormat="1" ht="15" customHeight="1" x14ac:dyDescent="0.25">
      <c r="A15" s="17"/>
      <c r="B15" s="129" t="s">
        <v>103</v>
      </c>
      <c r="C15" s="129"/>
      <c r="D15" s="129"/>
      <c r="E15" s="129"/>
      <c r="F15" s="129"/>
      <c r="G15" s="129"/>
      <c r="H15" s="129"/>
      <c r="I15" s="129"/>
      <c r="J15" s="42">
        <f>SUM(J11:J14)</f>
        <v>419.6</v>
      </c>
      <c r="K15" s="12"/>
    </row>
    <row r="17" spans="2:10" ht="20.25" x14ac:dyDescent="0.2">
      <c r="B17" s="65" t="s">
        <v>42</v>
      </c>
      <c r="C17" s="65"/>
      <c r="D17" s="65"/>
      <c r="E17" s="65"/>
      <c r="F17" s="65"/>
      <c r="G17" s="65"/>
      <c r="H17" s="65"/>
      <c r="I17" s="65"/>
      <c r="J17" s="65"/>
    </row>
    <row r="18" spans="2:10" ht="33" customHeight="1" x14ac:dyDescent="0.2">
      <c r="B18" s="66" t="s">
        <v>104</v>
      </c>
      <c r="C18" s="66"/>
      <c r="D18" s="66"/>
      <c r="E18" s="66"/>
      <c r="F18" s="66"/>
      <c r="G18" s="66"/>
      <c r="H18" s="66"/>
      <c r="I18" s="66"/>
      <c r="J18" s="66"/>
    </row>
    <row r="19" spans="2:10" x14ac:dyDescent="0.2">
      <c r="B19" s="1"/>
      <c r="C19" s="73" t="s">
        <v>0</v>
      </c>
      <c r="D19" s="73"/>
      <c r="E19" s="73"/>
      <c r="F19" s="73"/>
      <c r="G19" s="73"/>
      <c r="H19" s="73"/>
      <c r="I19" s="73"/>
      <c r="J19" s="1"/>
    </row>
    <row r="20" spans="2:10" x14ac:dyDescent="0.2">
      <c r="B20" s="1"/>
      <c r="C20" s="41"/>
      <c r="D20" s="41"/>
      <c r="E20" s="41"/>
      <c r="F20" s="41"/>
      <c r="G20" s="41"/>
      <c r="H20" s="41"/>
      <c r="I20" s="41"/>
      <c r="J20" s="1"/>
    </row>
    <row r="21" spans="2:10" ht="36" customHeight="1" x14ac:dyDescent="0.2">
      <c r="B21" s="125" t="s">
        <v>1</v>
      </c>
      <c r="C21" s="126" t="s">
        <v>2</v>
      </c>
      <c r="D21" s="126"/>
      <c r="E21" s="126"/>
      <c r="F21" s="126"/>
      <c r="G21" s="125" t="s">
        <v>3</v>
      </c>
      <c r="H21" s="125"/>
      <c r="I21" s="125" t="s">
        <v>4</v>
      </c>
      <c r="J21" s="125" t="s">
        <v>122</v>
      </c>
    </row>
    <row r="22" spans="2:10" x14ac:dyDescent="0.2">
      <c r="B22" s="125"/>
      <c r="C22" s="126"/>
      <c r="D22" s="126"/>
      <c r="E22" s="126"/>
      <c r="F22" s="126"/>
      <c r="G22" s="8" t="s">
        <v>5</v>
      </c>
      <c r="H22" s="8" t="s">
        <v>6</v>
      </c>
      <c r="I22" s="125"/>
      <c r="J22" s="125"/>
    </row>
    <row r="23" spans="2:10" ht="31.5" customHeight="1" x14ac:dyDescent="0.2">
      <c r="B23" s="11">
        <v>1</v>
      </c>
      <c r="C23" s="74" t="s">
        <v>92</v>
      </c>
      <c r="D23" s="75"/>
      <c r="E23" s="75"/>
      <c r="F23" s="76"/>
      <c r="G23" s="11" t="s">
        <v>28</v>
      </c>
      <c r="H23" s="11">
        <v>60</v>
      </c>
      <c r="I23" s="11">
        <v>2023</v>
      </c>
      <c r="J23" s="36">
        <v>1848</v>
      </c>
    </row>
    <row r="24" spans="2:10" ht="15" customHeight="1" x14ac:dyDescent="0.2">
      <c r="B24" s="103" t="s">
        <v>103</v>
      </c>
      <c r="C24" s="103"/>
      <c r="D24" s="103"/>
      <c r="E24" s="103"/>
      <c r="F24" s="103"/>
      <c r="G24" s="103"/>
      <c r="H24" s="103"/>
      <c r="I24" s="103"/>
      <c r="J24" s="43">
        <f>J23</f>
        <v>1848</v>
      </c>
    </row>
    <row r="26" spans="2:10" ht="20.25" x14ac:dyDescent="0.2">
      <c r="B26" s="65" t="s">
        <v>42</v>
      </c>
      <c r="C26" s="65"/>
      <c r="D26" s="65"/>
      <c r="E26" s="65"/>
      <c r="F26" s="65"/>
      <c r="G26" s="65"/>
      <c r="H26" s="65"/>
      <c r="I26" s="65"/>
      <c r="J26" s="65"/>
    </row>
    <row r="27" spans="2:10" ht="33.75" customHeight="1" x14ac:dyDescent="0.2">
      <c r="B27" s="66" t="s">
        <v>105</v>
      </c>
      <c r="C27" s="66"/>
      <c r="D27" s="66"/>
      <c r="E27" s="66"/>
      <c r="F27" s="66"/>
      <c r="G27" s="66"/>
      <c r="H27" s="66"/>
      <c r="I27" s="66"/>
      <c r="J27" s="66"/>
    </row>
    <row r="28" spans="2:10" x14ac:dyDescent="0.2">
      <c r="B28" s="1"/>
      <c r="C28" s="73" t="s">
        <v>0</v>
      </c>
      <c r="D28" s="73"/>
      <c r="E28" s="73"/>
      <c r="F28" s="73"/>
      <c r="G28" s="73"/>
      <c r="H28" s="73"/>
      <c r="I28" s="73"/>
      <c r="J28" s="1"/>
    </row>
    <row r="29" spans="2:10" x14ac:dyDescent="0.2">
      <c r="B29" s="71"/>
      <c r="C29" s="71"/>
      <c r="D29" s="71"/>
      <c r="E29" s="71"/>
      <c r="F29" s="71"/>
      <c r="G29" s="71"/>
      <c r="H29" s="71"/>
      <c r="I29" s="71"/>
      <c r="J29" s="71"/>
    </row>
    <row r="30" spans="2:10" ht="37.5" customHeight="1" x14ac:dyDescent="0.2">
      <c r="B30" s="125" t="s">
        <v>1</v>
      </c>
      <c r="C30" s="126" t="s">
        <v>2</v>
      </c>
      <c r="D30" s="126"/>
      <c r="E30" s="126"/>
      <c r="F30" s="126"/>
      <c r="G30" s="125" t="s">
        <v>3</v>
      </c>
      <c r="H30" s="125"/>
      <c r="I30" s="125" t="s">
        <v>4</v>
      </c>
      <c r="J30" s="124" t="s">
        <v>125</v>
      </c>
    </row>
    <row r="31" spans="2:10" x14ac:dyDescent="0.2">
      <c r="B31" s="125"/>
      <c r="C31" s="126"/>
      <c r="D31" s="126"/>
      <c r="E31" s="126"/>
      <c r="F31" s="126"/>
      <c r="G31" s="8" t="s">
        <v>5</v>
      </c>
      <c r="H31" s="8" t="s">
        <v>6</v>
      </c>
      <c r="I31" s="125"/>
      <c r="J31" s="124"/>
    </row>
    <row r="32" spans="2:10" ht="15" customHeight="1" x14ac:dyDescent="0.2">
      <c r="B32" s="130">
        <v>1</v>
      </c>
      <c r="C32" s="131" t="s">
        <v>52</v>
      </c>
      <c r="D32" s="131"/>
      <c r="E32" s="131"/>
      <c r="F32" s="131"/>
      <c r="G32" s="132" t="s">
        <v>7</v>
      </c>
      <c r="H32" s="133">
        <v>3696.9</v>
      </c>
      <c r="I32" s="130">
        <v>2023</v>
      </c>
      <c r="J32" s="134">
        <f>H32*2456.27/1000</f>
        <v>9080.5845630000003</v>
      </c>
    </row>
    <row r="33" spans="2:10" ht="15" customHeight="1" x14ac:dyDescent="0.2">
      <c r="B33" s="130">
        <v>2</v>
      </c>
      <c r="C33" s="131" t="s">
        <v>98</v>
      </c>
      <c r="D33" s="131"/>
      <c r="E33" s="131"/>
      <c r="F33" s="131"/>
      <c r="G33" s="132" t="s">
        <v>7</v>
      </c>
      <c r="H33" s="133">
        <v>554</v>
      </c>
      <c r="I33" s="130">
        <v>2023</v>
      </c>
      <c r="J33" s="135">
        <v>1005.9</v>
      </c>
    </row>
    <row r="34" spans="2:10" ht="15" customHeight="1" x14ac:dyDescent="0.2">
      <c r="B34" s="130">
        <v>3</v>
      </c>
      <c r="C34" s="131" t="s">
        <v>19</v>
      </c>
      <c r="D34" s="131"/>
      <c r="E34" s="131"/>
      <c r="F34" s="131"/>
      <c r="G34" s="132" t="s">
        <v>7</v>
      </c>
      <c r="H34" s="133">
        <v>3000</v>
      </c>
      <c r="I34" s="130">
        <v>2023</v>
      </c>
      <c r="J34" s="134">
        <v>6398.9</v>
      </c>
    </row>
    <row r="35" spans="2:10" ht="15" customHeight="1" x14ac:dyDescent="0.2">
      <c r="B35" s="130">
        <v>4</v>
      </c>
      <c r="C35" s="136" t="s">
        <v>93</v>
      </c>
      <c r="D35" s="137"/>
      <c r="E35" s="137"/>
      <c r="F35" s="138"/>
      <c r="G35" s="132" t="s">
        <v>7</v>
      </c>
      <c r="H35" s="133">
        <v>186873</v>
      </c>
      <c r="I35" s="130">
        <v>2023</v>
      </c>
      <c r="J35" s="134">
        <v>29722.3</v>
      </c>
    </row>
    <row r="36" spans="2:10" ht="24" customHeight="1" x14ac:dyDescent="0.2">
      <c r="B36" s="130">
        <v>5</v>
      </c>
      <c r="C36" s="136" t="s">
        <v>18</v>
      </c>
      <c r="D36" s="137"/>
      <c r="E36" s="137"/>
      <c r="F36" s="138"/>
      <c r="G36" s="132" t="s">
        <v>16</v>
      </c>
      <c r="H36" s="133">
        <v>589</v>
      </c>
      <c r="I36" s="130">
        <v>2023</v>
      </c>
      <c r="J36" s="134">
        <f>496.5*1.041*1.0822</f>
        <v>559.34210429999996</v>
      </c>
    </row>
    <row r="37" spans="2:10" ht="24.75" customHeight="1" x14ac:dyDescent="0.2">
      <c r="B37" s="130">
        <v>6</v>
      </c>
      <c r="C37" s="136" t="s">
        <v>76</v>
      </c>
      <c r="D37" s="137"/>
      <c r="E37" s="137"/>
      <c r="F37" s="138"/>
      <c r="G37" s="132" t="s">
        <v>8</v>
      </c>
      <c r="H37" s="133">
        <v>1</v>
      </c>
      <c r="I37" s="130">
        <v>2023</v>
      </c>
      <c r="J37" s="134">
        <v>58</v>
      </c>
    </row>
    <row r="38" spans="2:10" ht="27" customHeight="1" x14ac:dyDescent="0.2">
      <c r="B38" s="130">
        <v>7</v>
      </c>
      <c r="C38" s="136" t="s">
        <v>99</v>
      </c>
      <c r="D38" s="137"/>
      <c r="E38" s="137"/>
      <c r="F38" s="138"/>
      <c r="G38" s="132" t="s">
        <v>100</v>
      </c>
      <c r="H38" s="133">
        <v>2</v>
      </c>
      <c r="I38" s="130">
        <v>2023</v>
      </c>
      <c r="J38" s="134">
        <v>65</v>
      </c>
    </row>
    <row r="39" spans="2:10" ht="15" customHeight="1" x14ac:dyDescent="0.2">
      <c r="B39" s="130">
        <v>8</v>
      </c>
      <c r="C39" s="136" t="s">
        <v>101</v>
      </c>
      <c r="D39" s="137"/>
      <c r="E39" s="137"/>
      <c r="F39" s="138"/>
      <c r="G39" s="132" t="s">
        <v>8</v>
      </c>
      <c r="H39" s="133">
        <v>2</v>
      </c>
      <c r="I39" s="130">
        <v>2023</v>
      </c>
      <c r="J39" s="134">
        <v>111.8</v>
      </c>
    </row>
    <row r="40" spans="2:10" ht="30.75" customHeight="1" x14ac:dyDescent="0.2">
      <c r="B40" s="130">
        <v>9</v>
      </c>
      <c r="C40" s="139" t="s">
        <v>96</v>
      </c>
      <c r="D40" s="140"/>
      <c r="E40" s="140"/>
      <c r="F40" s="141"/>
      <c r="G40" s="132" t="s">
        <v>77</v>
      </c>
      <c r="H40" s="133">
        <v>8</v>
      </c>
      <c r="I40" s="130">
        <v>2023</v>
      </c>
      <c r="J40" s="134">
        <v>291.2</v>
      </c>
    </row>
    <row r="41" spans="2:10" ht="17.25" customHeight="1" x14ac:dyDescent="0.2">
      <c r="B41" s="130">
        <v>10</v>
      </c>
      <c r="C41" s="131" t="s">
        <v>13</v>
      </c>
      <c r="D41" s="131"/>
      <c r="E41" s="131"/>
      <c r="F41" s="131"/>
      <c r="G41" s="132" t="s">
        <v>9</v>
      </c>
      <c r="H41" s="142">
        <v>1.6</v>
      </c>
      <c r="I41" s="130">
        <v>2023</v>
      </c>
      <c r="J41" s="134">
        <f>(J32+J34+J40+J33+J39)*1.6%</f>
        <v>270.21415300799998</v>
      </c>
    </row>
    <row r="42" spans="2:10" ht="17.25" customHeight="1" x14ac:dyDescent="0.2">
      <c r="B42" s="103" t="s">
        <v>103</v>
      </c>
      <c r="C42" s="103"/>
      <c r="D42" s="103"/>
      <c r="E42" s="103"/>
      <c r="F42" s="103"/>
      <c r="G42" s="103"/>
      <c r="H42" s="103"/>
      <c r="I42" s="103"/>
      <c r="J42" s="44">
        <f>SUM(J32:J41)</f>
        <v>47563.240820307998</v>
      </c>
    </row>
    <row r="44" spans="2:10" ht="20.25" x14ac:dyDescent="0.2">
      <c r="B44" s="65" t="s">
        <v>42</v>
      </c>
      <c r="C44" s="65"/>
      <c r="D44" s="65"/>
      <c r="E44" s="65"/>
      <c r="F44" s="65"/>
      <c r="G44" s="65"/>
      <c r="H44" s="65"/>
      <c r="I44" s="65"/>
      <c r="J44" s="65"/>
    </row>
    <row r="45" spans="2:10" x14ac:dyDescent="0.2">
      <c r="B45" s="122" t="s">
        <v>106</v>
      </c>
      <c r="C45" s="122"/>
      <c r="D45" s="122"/>
      <c r="E45" s="122"/>
      <c r="F45" s="122"/>
      <c r="G45" s="122"/>
      <c r="H45" s="122"/>
      <c r="I45" s="122"/>
      <c r="J45" s="122"/>
    </row>
    <row r="46" spans="2:10" x14ac:dyDescent="0.2">
      <c r="B46" s="1"/>
      <c r="C46" s="73" t="s">
        <v>0</v>
      </c>
      <c r="D46" s="73"/>
      <c r="E46" s="73"/>
      <c r="F46" s="73"/>
      <c r="G46" s="73"/>
      <c r="H46" s="73"/>
      <c r="I46" s="73"/>
      <c r="J46" s="1"/>
    </row>
    <row r="47" spans="2:10" x14ac:dyDescent="0.2">
      <c r="B47" s="123"/>
      <c r="C47" s="123"/>
      <c r="D47" s="123"/>
      <c r="E47" s="123"/>
      <c r="F47" s="123"/>
      <c r="G47" s="123"/>
      <c r="H47" s="123"/>
      <c r="I47" s="123"/>
      <c r="J47" s="123"/>
    </row>
    <row r="48" spans="2:10" ht="42" customHeight="1" x14ac:dyDescent="0.2">
      <c r="B48" s="105" t="s">
        <v>1</v>
      </c>
      <c r="C48" s="107" t="s">
        <v>2</v>
      </c>
      <c r="D48" s="108"/>
      <c r="E48" s="108"/>
      <c r="F48" s="109"/>
      <c r="G48" s="115" t="s">
        <v>3</v>
      </c>
      <c r="H48" s="116"/>
      <c r="I48" s="105" t="s">
        <v>4</v>
      </c>
      <c r="J48" s="124" t="s">
        <v>122</v>
      </c>
    </row>
    <row r="49" spans="2:10" x14ac:dyDescent="0.2">
      <c r="B49" s="106"/>
      <c r="C49" s="110"/>
      <c r="D49" s="111"/>
      <c r="E49" s="111"/>
      <c r="F49" s="112"/>
      <c r="G49" s="11" t="s">
        <v>12</v>
      </c>
      <c r="H49" s="11" t="s">
        <v>6</v>
      </c>
      <c r="I49" s="106"/>
      <c r="J49" s="124"/>
    </row>
    <row r="50" spans="2:10" ht="26.25" customHeight="1" x14ac:dyDescent="0.2">
      <c r="B50" s="11">
        <v>1</v>
      </c>
      <c r="C50" s="74" t="s">
        <v>43</v>
      </c>
      <c r="D50" s="75"/>
      <c r="E50" s="75"/>
      <c r="F50" s="76"/>
      <c r="G50" s="11" t="s">
        <v>16</v>
      </c>
      <c r="H50" s="22">
        <v>100</v>
      </c>
      <c r="I50" s="11">
        <v>2023</v>
      </c>
      <c r="J50" s="36">
        <v>6.4</v>
      </c>
    </row>
    <row r="51" spans="2:10" ht="18" customHeight="1" x14ac:dyDescent="0.2">
      <c r="B51" s="103" t="s">
        <v>103</v>
      </c>
      <c r="C51" s="103"/>
      <c r="D51" s="103"/>
      <c r="E51" s="103"/>
      <c r="F51" s="103"/>
      <c r="G51" s="103"/>
      <c r="H51" s="103"/>
      <c r="I51" s="103"/>
      <c r="J51" s="45">
        <f>SUM(J50)</f>
        <v>6.4</v>
      </c>
    </row>
    <row r="52" spans="2:10" ht="18" customHeight="1" x14ac:dyDescent="0.2">
      <c r="B52" s="143"/>
      <c r="C52" s="143"/>
      <c r="D52" s="143"/>
      <c r="E52" s="143"/>
      <c r="F52" s="143"/>
      <c r="G52" s="143"/>
      <c r="H52" s="143"/>
      <c r="I52" s="143"/>
      <c r="J52" s="144"/>
    </row>
    <row r="53" spans="2:10" s="145" customFormat="1" ht="20.25" x14ac:dyDescent="0.2">
      <c r="B53" s="65" t="s">
        <v>42</v>
      </c>
      <c r="C53" s="65"/>
      <c r="D53" s="65"/>
      <c r="E53" s="65"/>
      <c r="F53" s="65"/>
      <c r="G53" s="65"/>
      <c r="H53" s="65"/>
      <c r="I53" s="65"/>
      <c r="J53" s="65"/>
    </row>
    <row r="54" spans="2:10" s="145" customFormat="1" ht="17.25" customHeight="1" x14ac:dyDescent="0.2">
      <c r="B54" s="66" t="s">
        <v>126</v>
      </c>
      <c r="C54" s="66"/>
      <c r="D54" s="66"/>
      <c r="E54" s="66"/>
      <c r="F54" s="66"/>
      <c r="G54" s="66"/>
      <c r="H54" s="66"/>
      <c r="I54" s="66"/>
      <c r="J54" s="66"/>
    </row>
    <row r="55" spans="2:10" s="145" customFormat="1" ht="18" customHeight="1" x14ac:dyDescent="0.2">
      <c r="B55" s="146" t="s">
        <v>0</v>
      </c>
      <c r="C55" s="146"/>
      <c r="D55" s="146"/>
      <c r="E55" s="146"/>
      <c r="F55" s="146"/>
      <c r="G55" s="146"/>
      <c r="H55" s="146"/>
      <c r="I55" s="146"/>
      <c r="J55" s="146"/>
    </row>
    <row r="56" spans="2:10" s="145" customFormat="1" ht="36" customHeight="1" x14ac:dyDescent="0.2">
      <c r="B56" s="55" t="s">
        <v>1</v>
      </c>
      <c r="C56" s="57" t="s">
        <v>2</v>
      </c>
      <c r="D56" s="58"/>
      <c r="E56" s="58"/>
      <c r="F56" s="59"/>
      <c r="G56" s="125" t="s">
        <v>127</v>
      </c>
      <c r="H56" s="125"/>
      <c r="I56" s="55" t="s">
        <v>4</v>
      </c>
      <c r="J56" s="147" t="s">
        <v>130</v>
      </c>
    </row>
    <row r="57" spans="2:10" s="145" customFormat="1" ht="36" customHeight="1" x14ac:dyDescent="0.2">
      <c r="B57" s="56"/>
      <c r="C57" s="60"/>
      <c r="D57" s="61"/>
      <c r="E57" s="61"/>
      <c r="F57" s="62"/>
      <c r="G57" s="8" t="s">
        <v>5</v>
      </c>
      <c r="H57" s="8" t="s">
        <v>6</v>
      </c>
      <c r="I57" s="56"/>
      <c r="J57" s="148"/>
    </row>
    <row r="58" spans="2:10" s="145" customFormat="1" ht="25.5" customHeight="1" x14ac:dyDescent="0.2">
      <c r="B58" s="132">
        <v>1</v>
      </c>
      <c r="C58" s="131" t="s">
        <v>128</v>
      </c>
      <c r="D58" s="131"/>
      <c r="E58" s="131"/>
      <c r="F58" s="131"/>
      <c r="G58" s="132" t="s">
        <v>8</v>
      </c>
      <c r="H58" s="149">
        <v>1</v>
      </c>
      <c r="I58" s="132">
        <v>2023</v>
      </c>
      <c r="J58" s="150">
        <v>1869.2</v>
      </c>
    </row>
    <row r="59" spans="2:10" s="145" customFormat="1" ht="18.75" customHeight="1" x14ac:dyDescent="0.2">
      <c r="B59" s="132">
        <v>2</v>
      </c>
      <c r="C59" s="131" t="s">
        <v>13</v>
      </c>
      <c r="D59" s="131"/>
      <c r="E59" s="131"/>
      <c r="F59" s="131"/>
      <c r="G59" s="132" t="s">
        <v>9</v>
      </c>
      <c r="H59" s="149">
        <v>1.6</v>
      </c>
      <c r="I59" s="132">
        <v>2023</v>
      </c>
      <c r="J59" s="150">
        <f>J58*1.6%</f>
        <v>29.907200000000003</v>
      </c>
    </row>
    <row r="60" spans="2:10" s="145" customFormat="1" ht="17.25" customHeight="1" x14ac:dyDescent="0.2">
      <c r="B60" s="103" t="s">
        <v>103</v>
      </c>
      <c r="C60" s="103"/>
      <c r="D60" s="103"/>
      <c r="E60" s="103"/>
      <c r="F60" s="103"/>
      <c r="G60" s="103"/>
      <c r="H60" s="103"/>
      <c r="I60" s="103"/>
      <c r="J60" s="43">
        <f>SUM(J58:J59)</f>
        <v>1899.1072000000001</v>
      </c>
    </row>
    <row r="61" spans="2:10" ht="18" customHeight="1" x14ac:dyDescent="0.2">
      <c r="B61" s="143"/>
      <c r="C61" s="143"/>
      <c r="D61" s="143"/>
      <c r="E61" s="143"/>
      <c r="F61" s="143"/>
      <c r="G61" s="143"/>
      <c r="H61" s="143"/>
      <c r="I61" s="143"/>
      <c r="J61" s="144"/>
    </row>
    <row r="62" spans="2:10" ht="20.25" x14ac:dyDescent="0.2">
      <c r="B62" s="65" t="s">
        <v>42</v>
      </c>
      <c r="C62" s="65"/>
      <c r="D62" s="65"/>
      <c r="E62" s="65"/>
      <c r="F62" s="65"/>
      <c r="G62" s="65"/>
      <c r="H62" s="65"/>
      <c r="I62" s="65"/>
      <c r="J62" s="65"/>
    </row>
    <row r="63" spans="2:10" ht="42.75" customHeight="1" x14ac:dyDescent="0.2">
      <c r="B63" s="104" t="s">
        <v>107</v>
      </c>
      <c r="C63" s="104"/>
      <c r="D63" s="104"/>
      <c r="E63" s="104"/>
      <c r="F63" s="104"/>
      <c r="G63" s="104"/>
      <c r="H63" s="104"/>
      <c r="I63" s="104"/>
      <c r="J63" s="104"/>
    </row>
    <row r="64" spans="2:10" x14ac:dyDescent="0.2">
      <c r="B64" s="14"/>
      <c r="C64" s="73" t="s">
        <v>0</v>
      </c>
      <c r="D64" s="73"/>
      <c r="E64" s="73"/>
      <c r="F64" s="73"/>
      <c r="G64" s="73"/>
      <c r="H64" s="73"/>
      <c r="I64" s="73"/>
      <c r="J64" s="20"/>
    </row>
    <row r="65" spans="2:10" x14ac:dyDescent="0.2">
      <c r="B65" s="71"/>
      <c r="C65" s="71"/>
      <c r="D65" s="71"/>
      <c r="E65" s="71"/>
      <c r="F65" s="71"/>
      <c r="G65" s="71"/>
      <c r="H65" s="71"/>
      <c r="I65" s="71"/>
      <c r="J65" s="71"/>
    </row>
    <row r="66" spans="2:10" ht="37.5" customHeight="1" x14ac:dyDescent="0.2">
      <c r="B66" s="55" t="s">
        <v>1</v>
      </c>
      <c r="C66" s="57" t="s">
        <v>2</v>
      </c>
      <c r="D66" s="58"/>
      <c r="E66" s="58"/>
      <c r="F66" s="59"/>
      <c r="G66" s="63" t="s">
        <v>3</v>
      </c>
      <c r="H66" s="64"/>
      <c r="I66" s="55" t="s">
        <v>11</v>
      </c>
      <c r="J66" s="119" t="s">
        <v>129</v>
      </c>
    </row>
    <row r="67" spans="2:10" x14ac:dyDescent="0.2">
      <c r="B67" s="56"/>
      <c r="C67" s="60"/>
      <c r="D67" s="61"/>
      <c r="E67" s="61"/>
      <c r="F67" s="62"/>
      <c r="G67" s="8" t="s">
        <v>12</v>
      </c>
      <c r="H67" s="8" t="s">
        <v>6</v>
      </c>
      <c r="I67" s="56"/>
      <c r="J67" s="120"/>
    </row>
    <row r="68" spans="2:10" ht="18" customHeight="1" x14ac:dyDescent="0.2">
      <c r="B68" s="19">
        <v>1</v>
      </c>
      <c r="C68" s="84" t="s">
        <v>55</v>
      </c>
      <c r="D68" s="84"/>
      <c r="E68" s="84"/>
      <c r="F68" s="84"/>
      <c r="G68" s="11" t="s">
        <v>7</v>
      </c>
      <c r="H68" s="34">
        <v>1190</v>
      </c>
      <c r="I68" s="19">
        <v>2023</v>
      </c>
      <c r="J68" s="135">
        <v>2068.6999999999998</v>
      </c>
    </row>
    <row r="69" spans="2:10" ht="18" customHeight="1" x14ac:dyDescent="0.2">
      <c r="B69" s="19">
        <v>2</v>
      </c>
      <c r="C69" s="84" t="s">
        <v>56</v>
      </c>
      <c r="D69" s="84"/>
      <c r="E69" s="84"/>
      <c r="F69" s="84"/>
      <c r="G69" s="11" t="s">
        <v>7</v>
      </c>
      <c r="H69" s="22">
        <v>1459</v>
      </c>
      <c r="I69" s="19">
        <v>2023</v>
      </c>
      <c r="J69" s="135">
        <v>3391.8</v>
      </c>
    </row>
    <row r="70" spans="2:10" ht="18" customHeight="1" x14ac:dyDescent="0.2">
      <c r="B70" s="19">
        <v>3</v>
      </c>
      <c r="C70" s="121" t="s">
        <v>53</v>
      </c>
      <c r="D70" s="121"/>
      <c r="E70" s="121"/>
      <c r="F70" s="121"/>
      <c r="G70" s="11" t="s">
        <v>7</v>
      </c>
      <c r="H70" s="22">
        <v>242</v>
      </c>
      <c r="I70" s="19">
        <v>2023</v>
      </c>
      <c r="J70" s="135">
        <v>436.2</v>
      </c>
    </row>
    <row r="71" spans="2:10" ht="18" customHeight="1" x14ac:dyDescent="0.2">
      <c r="B71" s="19">
        <v>4</v>
      </c>
      <c r="C71" s="74" t="s">
        <v>131</v>
      </c>
      <c r="D71" s="75"/>
      <c r="E71" s="75"/>
      <c r="F71" s="76"/>
      <c r="G71" s="11" t="s">
        <v>7</v>
      </c>
      <c r="H71" s="34">
        <v>1413</v>
      </c>
      <c r="I71" s="19">
        <v>2023</v>
      </c>
      <c r="J71" s="135">
        <v>1387.8</v>
      </c>
    </row>
    <row r="72" spans="2:10" ht="18" customHeight="1" x14ac:dyDescent="0.2">
      <c r="B72" s="19">
        <v>5</v>
      </c>
      <c r="C72" s="78" t="s">
        <v>83</v>
      </c>
      <c r="D72" s="79"/>
      <c r="E72" s="79"/>
      <c r="F72" s="80"/>
      <c r="G72" s="11" t="s">
        <v>7</v>
      </c>
      <c r="H72" s="22">
        <v>3320</v>
      </c>
      <c r="I72" s="19">
        <v>2023</v>
      </c>
      <c r="J72" s="134">
        <v>7083.9</v>
      </c>
    </row>
    <row r="73" spans="2:10" ht="18" customHeight="1" x14ac:dyDescent="0.2">
      <c r="B73" s="19">
        <v>6</v>
      </c>
      <c r="C73" s="74" t="s">
        <v>13</v>
      </c>
      <c r="D73" s="75"/>
      <c r="E73" s="75"/>
      <c r="F73" s="76"/>
      <c r="G73" s="11" t="s">
        <v>9</v>
      </c>
      <c r="H73" s="21">
        <v>1.6</v>
      </c>
      <c r="I73" s="19">
        <v>2023</v>
      </c>
      <c r="J73" s="134">
        <f>(SUM(J68:J72))*1.6%</f>
        <v>229.89439999999999</v>
      </c>
    </row>
    <row r="74" spans="2:10" ht="18" customHeight="1" x14ac:dyDescent="0.2">
      <c r="B74" s="103" t="s">
        <v>103</v>
      </c>
      <c r="C74" s="103"/>
      <c r="D74" s="103"/>
      <c r="E74" s="103"/>
      <c r="F74" s="103"/>
      <c r="G74" s="103"/>
      <c r="H74" s="103"/>
      <c r="I74" s="103"/>
      <c r="J74" s="44">
        <f>SUM(J68:J73)</f>
        <v>14598.294399999999</v>
      </c>
    </row>
    <row r="76" spans="2:10" ht="20.25" x14ac:dyDescent="0.2">
      <c r="B76" s="65" t="s">
        <v>42</v>
      </c>
      <c r="C76" s="65"/>
      <c r="D76" s="65"/>
      <c r="E76" s="65"/>
      <c r="F76" s="65"/>
      <c r="G76" s="65"/>
      <c r="H76" s="65"/>
      <c r="I76" s="65"/>
      <c r="J76" s="65"/>
    </row>
    <row r="77" spans="2:10" ht="33.75" customHeight="1" x14ac:dyDescent="0.2">
      <c r="B77" s="66" t="s">
        <v>108</v>
      </c>
      <c r="C77" s="72"/>
      <c r="D77" s="72"/>
      <c r="E77" s="72"/>
      <c r="F77" s="72"/>
      <c r="G77" s="72"/>
      <c r="H77" s="72"/>
      <c r="I77" s="72"/>
      <c r="J77" s="72"/>
    </row>
    <row r="78" spans="2:10" x14ac:dyDescent="0.2">
      <c r="B78" s="1"/>
      <c r="C78" s="73" t="s">
        <v>0</v>
      </c>
      <c r="D78" s="73"/>
      <c r="E78" s="73"/>
      <c r="F78" s="73"/>
      <c r="G78" s="73"/>
      <c r="H78" s="73"/>
      <c r="I78" s="73"/>
      <c r="J78" s="1"/>
    </row>
    <row r="79" spans="2:10" x14ac:dyDescent="0.2">
      <c r="B79" s="54"/>
      <c r="C79" s="54"/>
      <c r="D79" s="54"/>
      <c r="E79" s="54"/>
      <c r="F79" s="54"/>
      <c r="G79" s="54"/>
      <c r="H79" s="54"/>
      <c r="I79" s="54"/>
      <c r="J79" s="54"/>
    </row>
    <row r="80" spans="2:10" ht="36.75" customHeight="1" x14ac:dyDescent="0.2">
      <c r="B80" s="105" t="s">
        <v>1</v>
      </c>
      <c r="C80" s="107" t="s">
        <v>2</v>
      </c>
      <c r="D80" s="108"/>
      <c r="E80" s="108"/>
      <c r="F80" s="109"/>
      <c r="G80" s="115" t="s">
        <v>3</v>
      </c>
      <c r="H80" s="116"/>
      <c r="I80" s="117" t="s">
        <v>4</v>
      </c>
      <c r="J80" s="119" t="s">
        <v>149</v>
      </c>
    </row>
    <row r="81" spans="2:10" ht="15.75" customHeight="1" x14ac:dyDescent="0.2">
      <c r="B81" s="106"/>
      <c r="C81" s="110"/>
      <c r="D81" s="111"/>
      <c r="E81" s="111"/>
      <c r="F81" s="112"/>
      <c r="G81" s="11" t="s">
        <v>5</v>
      </c>
      <c r="H81" s="11" t="s">
        <v>6</v>
      </c>
      <c r="I81" s="118"/>
      <c r="J81" s="120"/>
    </row>
    <row r="82" spans="2:10" ht="27.75" customHeight="1" x14ac:dyDescent="0.2">
      <c r="B82" s="19">
        <v>1</v>
      </c>
      <c r="C82" s="131" t="s">
        <v>54</v>
      </c>
      <c r="D82" s="131"/>
      <c r="E82" s="131"/>
      <c r="F82" s="131"/>
      <c r="G82" s="132" t="s">
        <v>7</v>
      </c>
      <c r="H82" s="133">
        <v>1612</v>
      </c>
      <c r="I82" s="130">
        <v>2023</v>
      </c>
      <c r="J82" s="134">
        <v>5787.3</v>
      </c>
    </row>
    <row r="83" spans="2:10" ht="36" customHeight="1" x14ac:dyDescent="0.2">
      <c r="B83" s="19">
        <v>2</v>
      </c>
      <c r="C83" s="136" t="s">
        <v>78</v>
      </c>
      <c r="D83" s="137"/>
      <c r="E83" s="137"/>
      <c r="F83" s="138"/>
      <c r="G83" s="132" t="s">
        <v>77</v>
      </c>
      <c r="H83" s="132">
        <v>29</v>
      </c>
      <c r="I83" s="130">
        <v>2023</v>
      </c>
      <c r="J83" s="134">
        <v>11000</v>
      </c>
    </row>
    <row r="84" spans="2:10" ht="24.75" customHeight="1" x14ac:dyDescent="0.2">
      <c r="B84" s="19">
        <v>3</v>
      </c>
      <c r="C84" s="136" t="s">
        <v>97</v>
      </c>
      <c r="D84" s="137"/>
      <c r="E84" s="137"/>
      <c r="F84" s="138"/>
      <c r="G84" s="132" t="s">
        <v>8</v>
      </c>
      <c r="H84" s="132">
        <v>29</v>
      </c>
      <c r="I84" s="130">
        <v>2023</v>
      </c>
      <c r="J84" s="134">
        <v>600</v>
      </c>
    </row>
    <row r="85" spans="2:10" ht="26.25" customHeight="1" x14ac:dyDescent="0.2">
      <c r="B85" s="19">
        <v>4</v>
      </c>
      <c r="C85" s="131" t="s">
        <v>85</v>
      </c>
      <c r="D85" s="131"/>
      <c r="E85" s="131"/>
      <c r="F85" s="131"/>
      <c r="G85" s="132" t="s">
        <v>77</v>
      </c>
      <c r="H85" s="133">
        <v>3</v>
      </c>
      <c r="I85" s="132">
        <v>2023</v>
      </c>
      <c r="J85" s="134">
        <v>2992</v>
      </c>
    </row>
    <row r="86" spans="2:10" ht="16.5" customHeight="1" x14ac:dyDescent="0.2">
      <c r="B86" s="19">
        <v>5</v>
      </c>
      <c r="C86" s="131" t="s">
        <v>37</v>
      </c>
      <c r="D86" s="131"/>
      <c r="E86" s="131"/>
      <c r="F86" s="131"/>
      <c r="G86" s="132" t="s">
        <v>16</v>
      </c>
      <c r="H86" s="133">
        <v>8</v>
      </c>
      <c r="I86" s="130">
        <v>2023</v>
      </c>
      <c r="J86" s="134">
        <v>600</v>
      </c>
    </row>
    <row r="87" spans="2:10" ht="16.5" customHeight="1" x14ac:dyDescent="0.2">
      <c r="B87" s="19">
        <v>6</v>
      </c>
      <c r="C87" s="131" t="s">
        <v>45</v>
      </c>
      <c r="D87" s="131"/>
      <c r="E87" s="131"/>
      <c r="F87" s="131"/>
      <c r="G87" s="132" t="s">
        <v>7</v>
      </c>
      <c r="H87" s="133">
        <v>55042</v>
      </c>
      <c r="I87" s="130">
        <v>2023</v>
      </c>
      <c r="J87" s="134">
        <v>6050.4</v>
      </c>
    </row>
    <row r="88" spans="2:10" ht="16.5" customHeight="1" x14ac:dyDescent="0.2">
      <c r="B88" s="19">
        <v>7</v>
      </c>
      <c r="C88" s="131" t="s">
        <v>17</v>
      </c>
      <c r="D88" s="131"/>
      <c r="E88" s="131"/>
      <c r="F88" s="131"/>
      <c r="G88" s="132" t="s">
        <v>14</v>
      </c>
      <c r="H88" s="133">
        <v>210</v>
      </c>
      <c r="I88" s="130">
        <v>2023</v>
      </c>
      <c r="J88" s="134">
        <v>602.29999999999995</v>
      </c>
    </row>
    <row r="89" spans="2:10" ht="16.5" customHeight="1" x14ac:dyDescent="0.2">
      <c r="B89" s="19">
        <v>8</v>
      </c>
      <c r="C89" s="136" t="s">
        <v>44</v>
      </c>
      <c r="D89" s="137"/>
      <c r="E89" s="137"/>
      <c r="F89" s="138"/>
      <c r="G89" s="132" t="s">
        <v>8</v>
      </c>
      <c r="H89" s="133">
        <v>50</v>
      </c>
      <c r="I89" s="130">
        <v>2023</v>
      </c>
      <c r="J89" s="134">
        <v>2300</v>
      </c>
    </row>
    <row r="90" spans="2:10" ht="16.5" customHeight="1" x14ac:dyDescent="0.2">
      <c r="B90" s="19">
        <v>9</v>
      </c>
      <c r="C90" s="136" t="s">
        <v>13</v>
      </c>
      <c r="D90" s="137"/>
      <c r="E90" s="137"/>
      <c r="F90" s="138"/>
      <c r="G90" s="132" t="s">
        <v>9</v>
      </c>
      <c r="H90" s="142">
        <v>1.6</v>
      </c>
      <c r="I90" s="130">
        <v>2023</v>
      </c>
      <c r="J90" s="134">
        <f>(J82+J85+J86)*1.6%</f>
        <v>150.06879999999998</v>
      </c>
    </row>
    <row r="91" spans="2:10" ht="21" customHeight="1" x14ac:dyDescent="0.2">
      <c r="B91" s="103" t="s">
        <v>103</v>
      </c>
      <c r="C91" s="103"/>
      <c r="D91" s="103"/>
      <c r="E91" s="103"/>
      <c r="F91" s="103"/>
      <c r="G91" s="103"/>
      <c r="H91" s="103"/>
      <c r="I91" s="103"/>
      <c r="J91" s="44">
        <f>SUM(J82:J90)</f>
        <v>30082.068799999997</v>
      </c>
    </row>
    <row r="93" spans="2:10" ht="20.25" x14ac:dyDescent="0.2">
      <c r="B93" s="65" t="s">
        <v>42</v>
      </c>
      <c r="C93" s="65"/>
      <c r="D93" s="65"/>
      <c r="E93" s="65"/>
      <c r="F93" s="65"/>
      <c r="G93" s="65"/>
      <c r="H93" s="65"/>
      <c r="I93" s="65"/>
      <c r="J93" s="65"/>
    </row>
    <row r="94" spans="2:10" ht="28.5" customHeight="1" x14ac:dyDescent="0.2">
      <c r="B94" s="66" t="s">
        <v>109</v>
      </c>
      <c r="C94" s="66"/>
      <c r="D94" s="66"/>
      <c r="E94" s="66"/>
      <c r="F94" s="66"/>
      <c r="G94" s="66"/>
      <c r="H94" s="66"/>
      <c r="I94" s="66"/>
      <c r="J94" s="66"/>
    </row>
    <row r="95" spans="2:10" x14ac:dyDescent="0.2">
      <c r="B95" s="1"/>
      <c r="C95" s="73" t="s">
        <v>0</v>
      </c>
      <c r="D95" s="73"/>
      <c r="E95" s="73"/>
      <c r="F95" s="73"/>
      <c r="G95" s="73"/>
      <c r="H95" s="73"/>
      <c r="I95" s="73"/>
      <c r="J95" s="1"/>
    </row>
    <row r="96" spans="2:10" x14ac:dyDescent="0.2">
      <c r="B96" s="71"/>
      <c r="C96" s="71"/>
      <c r="D96" s="71"/>
      <c r="E96" s="71"/>
      <c r="F96" s="71"/>
      <c r="G96" s="71"/>
      <c r="H96" s="71"/>
      <c r="I96" s="71"/>
      <c r="J96" s="71"/>
    </row>
    <row r="97" spans="2:10" ht="43.5" customHeight="1" x14ac:dyDescent="0.2">
      <c r="B97" s="105" t="s">
        <v>1</v>
      </c>
      <c r="C97" s="107" t="s">
        <v>2</v>
      </c>
      <c r="D97" s="108"/>
      <c r="E97" s="108"/>
      <c r="F97" s="109"/>
      <c r="G97" s="113" t="s">
        <v>3</v>
      </c>
      <c r="H97" s="114"/>
      <c r="I97" s="105" t="s">
        <v>4</v>
      </c>
      <c r="J97" s="55" t="s">
        <v>149</v>
      </c>
    </row>
    <row r="98" spans="2:10" x14ac:dyDescent="0.2">
      <c r="B98" s="106"/>
      <c r="C98" s="110"/>
      <c r="D98" s="111"/>
      <c r="E98" s="111"/>
      <c r="F98" s="112"/>
      <c r="G98" s="11" t="s">
        <v>5</v>
      </c>
      <c r="H98" s="11" t="s">
        <v>6</v>
      </c>
      <c r="I98" s="106"/>
      <c r="J98" s="56"/>
    </row>
    <row r="99" spans="2:10" ht="28.5" customHeight="1" x14ac:dyDescent="0.2">
      <c r="B99" s="130">
        <v>1</v>
      </c>
      <c r="C99" s="136" t="s">
        <v>94</v>
      </c>
      <c r="D99" s="137"/>
      <c r="E99" s="137"/>
      <c r="F99" s="138"/>
      <c r="G99" s="132" t="s">
        <v>7</v>
      </c>
      <c r="H99" s="142">
        <v>4015.4</v>
      </c>
      <c r="I99" s="130">
        <v>2023</v>
      </c>
      <c r="J99" s="151">
        <v>20259.5</v>
      </c>
    </row>
    <row r="100" spans="2:10" ht="26.25" customHeight="1" x14ac:dyDescent="0.2">
      <c r="B100" s="130">
        <v>2</v>
      </c>
      <c r="C100" s="136" t="s">
        <v>79</v>
      </c>
      <c r="D100" s="137"/>
      <c r="E100" s="137"/>
      <c r="F100" s="138"/>
      <c r="G100" s="132" t="s">
        <v>7</v>
      </c>
      <c r="H100" s="142">
        <v>4552</v>
      </c>
      <c r="I100" s="130">
        <v>2023</v>
      </c>
      <c r="J100" s="151">
        <f>H100*126/1000</f>
        <v>573.55200000000002</v>
      </c>
    </row>
    <row r="101" spans="2:10" ht="25.5" customHeight="1" x14ac:dyDescent="0.2">
      <c r="B101" s="130">
        <v>3</v>
      </c>
      <c r="C101" s="136" t="s">
        <v>80</v>
      </c>
      <c r="D101" s="137"/>
      <c r="E101" s="137"/>
      <c r="F101" s="138"/>
      <c r="G101" s="132" t="s">
        <v>7</v>
      </c>
      <c r="H101" s="142">
        <v>4760</v>
      </c>
      <c r="I101" s="130">
        <v>2023</v>
      </c>
      <c r="J101" s="151">
        <f>H101*126/1000</f>
        <v>599.76</v>
      </c>
    </row>
    <row r="102" spans="2:10" ht="27" customHeight="1" x14ac:dyDescent="0.2">
      <c r="B102" s="130">
        <v>4</v>
      </c>
      <c r="C102" s="136" t="s">
        <v>132</v>
      </c>
      <c r="D102" s="137"/>
      <c r="E102" s="137"/>
      <c r="F102" s="138"/>
      <c r="G102" s="132" t="s">
        <v>7</v>
      </c>
      <c r="H102" s="152">
        <f>1319.4+602+317.75</f>
        <v>2239.15</v>
      </c>
      <c r="I102" s="130">
        <v>2023</v>
      </c>
      <c r="J102" s="151">
        <v>223</v>
      </c>
    </row>
    <row r="103" spans="2:10" ht="27" customHeight="1" x14ac:dyDescent="0.2">
      <c r="B103" s="130">
        <v>5</v>
      </c>
      <c r="C103" s="136" t="s">
        <v>133</v>
      </c>
      <c r="D103" s="137"/>
      <c r="E103" s="137"/>
      <c r="F103" s="138"/>
      <c r="G103" s="132" t="s">
        <v>16</v>
      </c>
      <c r="H103" s="152">
        <v>650</v>
      </c>
      <c r="I103" s="130">
        <v>2023</v>
      </c>
      <c r="J103" s="151">
        <v>187</v>
      </c>
    </row>
    <row r="104" spans="2:10" ht="28.5" customHeight="1" x14ac:dyDescent="0.2">
      <c r="B104" s="130">
        <v>6</v>
      </c>
      <c r="C104" s="136" t="s">
        <v>46</v>
      </c>
      <c r="D104" s="137"/>
      <c r="E104" s="137"/>
      <c r="F104" s="138"/>
      <c r="G104" s="132" t="s">
        <v>7</v>
      </c>
      <c r="H104" s="133">
        <v>218427</v>
      </c>
      <c r="I104" s="132">
        <v>2023</v>
      </c>
      <c r="J104" s="151">
        <v>74735.199999999997</v>
      </c>
    </row>
    <row r="105" spans="2:10" ht="27.75" customHeight="1" x14ac:dyDescent="0.2">
      <c r="B105" s="130">
        <v>7</v>
      </c>
      <c r="C105" s="136" t="s">
        <v>134</v>
      </c>
      <c r="D105" s="137"/>
      <c r="E105" s="137"/>
      <c r="F105" s="138"/>
      <c r="G105" s="132" t="s">
        <v>138</v>
      </c>
      <c r="H105" s="133">
        <v>22</v>
      </c>
      <c r="I105" s="132">
        <v>2023</v>
      </c>
      <c r="J105" s="151">
        <v>66000</v>
      </c>
    </row>
    <row r="106" spans="2:10" ht="24.75" customHeight="1" x14ac:dyDescent="0.2">
      <c r="B106" s="130">
        <v>8</v>
      </c>
      <c r="C106" s="136" t="s">
        <v>135</v>
      </c>
      <c r="D106" s="137"/>
      <c r="E106" s="137"/>
      <c r="F106" s="138"/>
      <c r="G106" s="153" t="s">
        <v>9</v>
      </c>
      <c r="H106" s="153">
        <v>0.2</v>
      </c>
      <c r="I106" s="132">
        <v>2023</v>
      </c>
      <c r="J106" s="151">
        <v>281</v>
      </c>
    </row>
    <row r="107" spans="2:10" ht="27.75" customHeight="1" x14ac:dyDescent="0.2">
      <c r="B107" s="130">
        <v>9</v>
      </c>
      <c r="C107" s="136" t="s">
        <v>136</v>
      </c>
      <c r="D107" s="154"/>
      <c r="E107" s="154"/>
      <c r="F107" s="155"/>
      <c r="G107" s="153" t="s">
        <v>16</v>
      </c>
      <c r="H107" s="153">
        <v>5</v>
      </c>
      <c r="I107" s="132">
        <v>2023</v>
      </c>
      <c r="J107" s="151">
        <v>150</v>
      </c>
    </row>
    <row r="108" spans="2:10" ht="27.75" customHeight="1" x14ac:dyDescent="0.2">
      <c r="B108" s="130">
        <v>10</v>
      </c>
      <c r="C108" s="136" t="s">
        <v>137</v>
      </c>
      <c r="D108" s="156"/>
      <c r="E108" s="156"/>
      <c r="F108" s="157"/>
      <c r="G108" s="153" t="s">
        <v>16</v>
      </c>
      <c r="H108" s="153">
        <v>1</v>
      </c>
      <c r="I108" s="132">
        <v>2023</v>
      </c>
      <c r="J108" s="151">
        <v>50</v>
      </c>
    </row>
    <row r="109" spans="2:10" ht="27.75" customHeight="1" x14ac:dyDescent="0.2">
      <c r="B109" s="130">
        <v>11</v>
      </c>
      <c r="C109" s="136" t="s">
        <v>73</v>
      </c>
      <c r="D109" s="137"/>
      <c r="E109" s="137"/>
      <c r="F109" s="138"/>
      <c r="G109" s="153" t="s">
        <v>8</v>
      </c>
      <c r="H109" s="153">
        <v>1</v>
      </c>
      <c r="I109" s="132">
        <v>2023</v>
      </c>
      <c r="J109" s="151">
        <v>75</v>
      </c>
    </row>
    <row r="110" spans="2:10" x14ac:dyDescent="0.2">
      <c r="B110" s="130">
        <v>12</v>
      </c>
      <c r="C110" s="131" t="s">
        <v>13</v>
      </c>
      <c r="D110" s="131"/>
      <c r="E110" s="131"/>
      <c r="F110" s="131"/>
      <c r="G110" s="132" t="s">
        <v>9</v>
      </c>
      <c r="H110" s="142">
        <v>1.6</v>
      </c>
      <c r="I110" s="130">
        <v>2023</v>
      </c>
      <c r="J110" s="151">
        <f>J99*1.6%+J104*0.8%+J105*0.8%</f>
        <v>1450.0336</v>
      </c>
    </row>
    <row r="111" spans="2:10" ht="19.5" customHeight="1" x14ac:dyDescent="0.2">
      <c r="B111" s="103" t="s">
        <v>103</v>
      </c>
      <c r="C111" s="103"/>
      <c r="D111" s="103"/>
      <c r="E111" s="103"/>
      <c r="F111" s="103"/>
      <c r="G111" s="103"/>
      <c r="H111" s="103"/>
      <c r="I111" s="103"/>
      <c r="J111" s="46">
        <f>SUM(J99:J110)</f>
        <v>164584.04559999998</v>
      </c>
    </row>
    <row r="114" spans="2:10" ht="20.25" x14ac:dyDescent="0.2">
      <c r="B114" s="65" t="s">
        <v>42</v>
      </c>
      <c r="C114" s="65"/>
      <c r="D114" s="65"/>
      <c r="E114" s="65"/>
      <c r="F114" s="65"/>
      <c r="G114" s="65"/>
      <c r="H114" s="65"/>
      <c r="I114" s="65"/>
      <c r="J114" s="65"/>
    </row>
    <row r="115" spans="2:10" ht="27" customHeight="1" x14ac:dyDescent="0.2">
      <c r="B115" s="104" t="s">
        <v>110</v>
      </c>
      <c r="C115" s="104"/>
      <c r="D115" s="104"/>
      <c r="E115" s="104"/>
      <c r="F115" s="104"/>
      <c r="G115" s="104"/>
      <c r="H115" s="104"/>
      <c r="I115" s="104"/>
      <c r="J115" s="104"/>
    </row>
    <row r="116" spans="2:10" x14ac:dyDescent="0.2">
      <c r="B116" s="5"/>
      <c r="C116" s="91" t="s">
        <v>0</v>
      </c>
      <c r="D116" s="91"/>
      <c r="E116" s="91"/>
      <c r="F116" s="91"/>
      <c r="G116" s="91"/>
      <c r="H116" s="91"/>
      <c r="I116" s="91"/>
      <c r="J116" s="5"/>
    </row>
    <row r="117" spans="2:10" x14ac:dyDescent="0.2">
      <c r="B117" s="92"/>
      <c r="C117" s="92"/>
      <c r="D117" s="92"/>
      <c r="E117" s="92"/>
      <c r="F117" s="92"/>
      <c r="G117" s="92"/>
      <c r="H117" s="92"/>
      <c r="I117" s="92"/>
      <c r="J117" s="92"/>
    </row>
    <row r="118" spans="2:10" ht="41.25" customHeight="1" x14ac:dyDescent="0.2">
      <c r="B118" s="93" t="s">
        <v>1</v>
      </c>
      <c r="C118" s="95" t="s">
        <v>2</v>
      </c>
      <c r="D118" s="96"/>
      <c r="E118" s="96"/>
      <c r="F118" s="97"/>
      <c r="G118" s="101" t="s">
        <v>3</v>
      </c>
      <c r="H118" s="102"/>
      <c r="I118" s="93" t="s">
        <v>4</v>
      </c>
      <c r="J118" s="55" t="s">
        <v>149</v>
      </c>
    </row>
    <row r="119" spans="2:10" x14ac:dyDescent="0.2">
      <c r="B119" s="94"/>
      <c r="C119" s="98"/>
      <c r="D119" s="99"/>
      <c r="E119" s="99"/>
      <c r="F119" s="100"/>
      <c r="G119" s="31" t="s">
        <v>5</v>
      </c>
      <c r="H119" s="31" t="s">
        <v>6</v>
      </c>
      <c r="I119" s="94"/>
      <c r="J119" s="56"/>
    </row>
    <row r="120" spans="2:10" ht="17.25" customHeight="1" x14ac:dyDescent="0.2">
      <c r="B120" s="158">
        <v>1</v>
      </c>
      <c r="C120" s="159" t="s">
        <v>139</v>
      </c>
      <c r="D120" s="160"/>
      <c r="E120" s="160"/>
      <c r="F120" s="161"/>
      <c r="G120" s="162" t="s">
        <v>7</v>
      </c>
      <c r="H120" s="163">
        <v>181512</v>
      </c>
      <c r="I120" s="162">
        <v>2023</v>
      </c>
      <c r="J120" s="151">
        <v>8489.7000000000007</v>
      </c>
    </row>
    <row r="121" spans="2:10" ht="28.5" customHeight="1" x14ac:dyDescent="0.2">
      <c r="B121" s="158">
        <v>2</v>
      </c>
      <c r="C121" s="136" t="s">
        <v>81</v>
      </c>
      <c r="D121" s="137"/>
      <c r="E121" s="137"/>
      <c r="F121" s="138"/>
      <c r="G121" s="132" t="s">
        <v>16</v>
      </c>
      <c r="H121" s="133">
        <v>50</v>
      </c>
      <c r="I121" s="162">
        <v>2023</v>
      </c>
      <c r="J121" s="151">
        <f>621.8*1.041</f>
        <v>647.29379999999992</v>
      </c>
    </row>
    <row r="122" spans="2:10" ht="27.75" customHeight="1" x14ac:dyDescent="0.2">
      <c r="B122" s="158">
        <v>3</v>
      </c>
      <c r="C122" s="136" t="s">
        <v>82</v>
      </c>
      <c r="D122" s="137"/>
      <c r="E122" s="137"/>
      <c r="F122" s="138"/>
      <c r="G122" s="132" t="s">
        <v>16</v>
      </c>
      <c r="H122" s="133">
        <v>55</v>
      </c>
      <c r="I122" s="162">
        <v>2023</v>
      </c>
      <c r="J122" s="151">
        <v>936.9</v>
      </c>
    </row>
    <row r="123" spans="2:10" ht="25.5" customHeight="1" x14ac:dyDescent="0.2">
      <c r="B123" s="158">
        <v>4</v>
      </c>
      <c r="C123" s="139" t="s">
        <v>20</v>
      </c>
      <c r="D123" s="140"/>
      <c r="E123" s="140"/>
      <c r="F123" s="141"/>
      <c r="G123" s="158" t="s">
        <v>16</v>
      </c>
      <c r="H123" s="164">
        <v>3000</v>
      </c>
      <c r="I123" s="162">
        <v>2023</v>
      </c>
      <c r="J123" s="165">
        <f>246*1.041</f>
        <v>256.08599999999996</v>
      </c>
    </row>
    <row r="124" spans="2:10" ht="25.5" customHeight="1" x14ac:dyDescent="0.2">
      <c r="B124" s="158">
        <v>5</v>
      </c>
      <c r="C124" s="139" t="s">
        <v>140</v>
      </c>
      <c r="D124" s="140"/>
      <c r="E124" s="140"/>
      <c r="F124" s="141"/>
      <c r="G124" s="158" t="s">
        <v>8</v>
      </c>
      <c r="H124" s="164">
        <v>1</v>
      </c>
      <c r="I124" s="162">
        <v>2023</v>
      </c>
      <c r="J124" s="165">
        <v>2079.3000000000002</v>
      </c>
    </row>
    <row r="125" spans="2:10" ht="18" customHeight="1" x14ac:dyDescent="0.2">
      <c r="B125" s="158">
        <v>6</v>
      </c>
      <c r="C125" s="139" t="s">
        <v>141</v>
      </c>
      <c r="D125" s="140"/>
      <c r="E125" s="140"/>
      <c r="F125" s="141"/>
      <c r="G125" s="158" t="s">
        <v>7</v>
      </c>
      <c r="H125" s="164">
        <v>181512</v>
      </c>
      <c r="I125" s="162">
        <v>2023</v>
      </c>
      <c r="J125" s="165">
        <v>3478.1</v>
      </c>
    </row>
    <row r="126" spans="2:10" ht="23.25" customHeight="1" x14ac:dyDescent="0.2">
      <c r="B126" s="158">
        <v>7</v>
      </c>
      <c r="C126" s="139" t="s">
        <v>91</v>
      </c>
      <c r="D126" s="140"/>
      <c r="E126" s="140"/>
      <c r="F126" s="141"/>
      <c r="G126" s="158" t="s">
        <v>16</v>
      </c>
      <c r="H126" s="164">
        <v>14</v>
      </c>
      <c r="I126" s="162">
        <v>2023</v>
      </c>
      <c r="J126" s="165">
        <v>196.7</v>
      </c>
    </row>
    <row r="127" spans="2:10" ht="16.5" customHeight="1" x14ac:dyDescent="0.2">
      <c r="B127" s="158">
        <v>8</v>
      </c>
      <c r="C127" s="166" t="s">
        <v>142</v>
      </c>
      <c r="D127" s="167"/>
      <c r="E127" s="167"/>
      <c r="F127" s="168"/>
      <c r="G127" s="158" t="s">
        <v>47</v>
      </c>
      <c r="H127" s="164">
        <v>10</v>
      </c>
      <c r="I127" s="162">
        <v>2023</v>
      </c>
      <c r="J127" s="165">
        <v>30</v>
      </c>
    </row>
    <row r="128" spans="2:10" ht="18.75" customHeight="1" x14ac:dyDescent="0.2">
      <c r="B128" s="158">
        <v>9</v>
      </c>
      <c r="C128" s="139" t="s">
        <v>13</v>
      </c>
      <c r="D128" s="140"/>
      <c r="E128" s="140"/>
      <c r="F128" s="141"/>
      <c r="G128" s="158" t="s">
        <v>9</v>
      </c>
      <c r="H128" s="163">
        <v>1.6</v>
      </c>
      <c r="I128" s="162">
        <v>2023</v>
      </c>
      <c r="J128" s="165">
        <f>J122*1.6%</f>
        <v>14.990399999999999</v>
      </c>
    </row>
    <row r="129" spans="2:10" ht="18" customHeight="1" x14ac:dyDescent="0.2">
      <c r="B129" s="49" t="s">
        <v>103</v>
      </c>
      <c r="C129" s="49"/>
      <c r="D129" s="49"/>
      <c r="E129" s="49"/>
      <c r="F129" s="49"/>
      <c r="G129" s="49"/>
      <c r="H129" s="49"/>
      <c r="I129" s="49"/>
      <c r="J129" s="47">
        <f>SUM(J120:J128)</f>
        <v>16129.070200000002</v>
      </c>
    </row>
    <row r="131" spans="2:10" ht="20.25" x14ac:dyDescent="0.2">
      <c r="B131" s="65" t="s">
        <v>42</v>
      </c>
      <c r="C131" s="65"/>
      <c r="D131" s="65"/>
      <c r="E131" s="65"/>
      <c r="F131" s="65"/>
      <c r="G131" s="65"/>
      <c r="H131" s="65"/>
      <c r="I131" s="65"/>
      <c r="J131" s="65"/>
    </row>
    <row r="132" spans="2:10" ht="30.75" customHeight="1" x14ac:dyDescent="0.2">
      <c r="B132" s="66" t="s">
        <v>111</v>
      </c>
      <c r="C132" s="66"/>
      <c r="D132" s="66"/>
      <c r="E132" s="66"/>
      <c r="F132" s="66"/>
      <c r="G132" s="66"/>
      <c r="H132" s="66"/>
      <c r="I132" s="66"/>
      <c r="J132" s="66"/>
    </row>
    <row r="133" spans="2:10" x14ac:dyDescent="0.2">
      <c r="B133" s="1"/>
      <c r="C133" s="73" t="s">
        <v>0</v>
      </c>
      <c r="D133" s="73"/>
      <c r="E133" s="73"/>
      <c r="F133" s="73"/>
      <c r="G133" s="73"/>
      <c r="H133" s="73"/>
      <c r="I133" s="73"/>
      <c r="J133" s="1"/>
    </row>
    <row r="134" spans="2:10" x14ac:dyDescent="0.2">
      <c r="B134" s="88"/>
      <c r="C134" s="88"/>
      <c r="D134" s="88"/>
      <c r="E134" s="88"/>
      <c r="F134" s="88"/>
      <c r="G134" s="88"/>
      <c r="H134" s="88"/>
      <c r="I134" s="88"/>
      <c r="J134" s="88"/>
    </row>
    <row r="135" spans="2:10" ht="35.25" customHeight="1" x14ac:dyDescent="0.2">
      <c r="B135" s="55" t="s">
        <v>1</v>
      </c>
      <c r="C135" s="57" t="s">
        <v>2</v>
      </c>
      <c r="D135" s="58"/>
      <c r="E135" s="58"/>
      <c r="F135" s="59"/>
      <c r="G135" s="63" t="s">
        <v>3</v>
      </c>
      <c r="H135" s="64"/>
      <c r="I135" s="89" t="s">
        <v>4</v>
      </c>
      <c r="J135" s="55" t="s">
        <v>149</v>
      </c>
    </row>
    <row r="136" spans="2:10" x14ac:dyDescent="0.2">
      <c r="B136" s="56"/>
      <c r="C136" s="60"/>
      <c r="D136" s="61"/>
      <c r="E136" s="61"/>
      <c r="F136" s="62"/>
      <c r="G136" s="8" t="s">
        <v>5</v>
      </c>
      <c r="H136" s="8" t="s">
        <v>6</v>
      </c>
      <c r="I136" s="90"/>
      <c r="J136" s="56"/>
    </row>
    <row r="137" spans="2:10" ht="29.25" customHeight="1" x14ac:dyDescent="0.2">
      <c r="B137" s="132">
        <v>1</v>
      </c>
      <c r="C137" s="136" t="s">
        <v>21</v>
      </c>
      <c r="D137" s="137"/>
      <c r="E137" s="137"/>
      <c r="F137" s="138"/>
      <c r="G137" s="132" t="s">
        <v>16</v>
      </c>
      <c r="H137" s="133">
        <v>200</v>
      </c>
      <c r="I137" s="132">
        <v>2023</v>
      </c>
      <c r="J137" s="151">
        <v>2000</v>
      </c>
    </row>
    <row r="138" spans="2:10" ht="20.25" customHeight="1" x14ac:dyDescent="0.2">
      <c r="B138" s="49" t="s">
        <v>103</v>
      </c>
      <c r="C138" s="49"/>
      <c r="D138" s="49"/>
      <c r="E138" s="49"/>
      <c r="F138" s="49"/>
      <c r="G138" s="49"/>
      <c r="H138" s="49"/>
      <c r="I138" s="49"/>
      <c r="J138" s="46">
        <f>SUM(J137)</f>
        <v>2000</v>
      </c>
    </row>
    <row r="140" spans="2:10" ht="20.25" x14ac:dyDescent="0.2">
      <c r="B140" s="65" t="s">
        <v>42</v>
      </c>
      <c r="C140" s="65"/>
      <c r="D140" s="65"/>
      <c r="E140" s="65"/>
      <c r="F140" s="65"/>
      <c r="G140" s="65"/>
      <c r="H140" s="65"/>
      <c r="I140" s="65"/>
      <c r="J140" s="65"/>
    </row>
    <row r="141" spans="2:10" ht="43.5" customHeight="1" x14ac:dyDescent="0.2">
      <c r="B141" s="66" t="s">
        <v>143</v>
      </c>
      <c r="C141" s="66"/>
      <c r="D141" s="66"/>
      <c r="E141" s="66"/>
      <c r="F141" s="66"/>
      <c r="G141" s="66"/>
      <c r="H141" s="66"/>
      <c r="I141" s="66"/>
      <c r="J141" s="66"/>
    </row>
    <row r="142" spans="2:10" x14ac:dyDescent="0.2">
      <c r="B142" s="1"/>
      <c r="C142" s="73" t="s">
        <v>0</v>
      </c>
      <c r="D142" s="73"/>
      <c r="E142" s="73"/>
      <c r="F142" s="73"/>
      <c r="G142" s="73"/>
      <c r="H142" s="73"/>
      <c r="I142" s="73"/>
      <c r="J142" s="1"/>
    </row>
    <row r="143" spans="2:10" x14ac:dyDescent="0.2">
      <c r="B143" s="54"/>
      <c r="C143" s="54"/>
      <c r="D143" s="54"/>
      <c r="E143" s="54"/>
      <c r="F143" s="54"/>
      <c r="G143" s="54"/>
      <c r="H143" s="54"/>
      <c r="I143" s="54"/>
      <c r="J143" s="54"/>
    </row>
    <row r="144" spans="2:10" ht="35.25" customHeight="1" x14ac:dyDescent="0.2">
      <c r="B144" s="55" t="s">
        <v>1</v>
      </c>
      <c r="C144" s="57" t="s">
        <v>2</v>
      </c>
      <c r="D144" s="58"/>
      <c r="E144" s="58"/>
      <c r="F144" s="59"/>
      <c r="G144" s="63" t="s">
        <v>3</v>
      </c>
      <c r="H144" s="64"/>
      <c r="I144" s="55" t="s">
        <v>4</v>
      </c>
      <c r="J144" s="55" t="s">
        <v>149</v>
      </c>
    </row>
    <row r="145" spans="2:10" x14ac:dyDescent="0.2">
      <c r="B145" s="56"/>
      <c r="C145" s="60"/>
      <c r="D145" s="61"/>
      <c r="E145" s="61"/>
      <c r="F145" s="62"/>
      <c r="G145" s="8" t="s">
        <v>5</v>
      </c>
      <c r="H145" s="8" t="s">
        <v>6</v>
      </c>
      <c r="I145" s="56"/>
      <c r="J145" s="56"/>
    </row>
    <row r="146" spans="2:10" ht="15.75" customHeight="1" x14ac:dyDescent="0.2">
      <c r="B146" s="11">
        <v>1</v>
      </c>
      <c r="C146" s="74" t="s">
        <v>26</v>
      </c>
      <c r="D146" s="75"/>
      <c r="E146" s="75"/>
      <c r="F146" s="76"/>
      <c r="G146" s="11" t="s">
        <v>16</v>
      </c>
      <c r="H146" s="28">
        <v>86</v>
      </c>
      <c r="I146" s="11">
        <v>2023</v>
      </c>
      <c r="J146" s="24">
        <v>700</v>
      </c>
    </row>
    <row r="147" spans="2:10" ht="15.75" customHeight="1" x14ac:dyDescent="0.2">
      <c r="B147" s="11">
        <v>2</v>
      </c>
      <c r="C147" s="74" t="s">
        <v>22</v>
      </c>
      <c r="D147" s="75"/>
      <c r="E147" s="75"/>
      <c r="F147" s="76"/>
      <c r="G147" s="11" t="s">
        <v>23</v>
      </c>
      <c r="H147" s="28">
        <v>12</v>
      </c>
      <c r="I147" s="11">
        <v>2023</v>
      </c>
      <c r="J147" s="24">
        <v>120</v>
      </c>
    </row>
    <row r="148" spans="2:10" ht="15.75" customHeight="1" x14ac:dyDescent="0.2">
      <c r="B148" s="11">
        <v>3</v>
      </c>
      <c r="C148" s="74" t="s">
        <v>27</v>
      </c>
      <c r="D148" s="75"/>
      <c r="E148" s="75"/>
      <c r="F148" s="76"/>
      <c r="G148" s="11" t="s">
        <v>16</v>
      </c>
      <c r="H148" s="28">
        <v>79</v>
      </c>
      <c r="I148" s="11">
        <v>2023</v>
      </c>
      <c r="J148" s="24">
        <f>600.9*1.0822</f>
        <v>650.29398000000003</v>
      </c>
    </row>
    <row r="149" spans="2:10" ht="15.75" customHeight="1" x14ac:dyDescent="0.2">
      <c r="B149" s="11">
        <v>4</v>
      </c>
      <c r="C149" s="74" t="s">
        <v>74</v>
      </c>
      <c r="D149" s="75"/>
      <c r="E149" s="75"/>
      <c r="F149" s="76"/>
      <c r="G149" s="11" t="s">
        <v>16</v>
      </c>
      <c r="H149" s="28">
        <v>51</v>
      </c>
      <c r="I149" s="11">
        <v>2023</v>
      </c>
      <c r="J149" s="24">
        <f>51*7.3</f>
        <v>372.3</v>
      </c>
    </row>
    <row r="150" spans="2:10" ht="15.75" customHeight="1" x14ac:dyDescent="0.2">
      <c r="B150" s="11">
        <v>5</v>
      </c>
      <c r="C150" s="74" t="s">
        <v>24</v>
      </c>
      <c r="D150" s="75"/>
      <c r="E150" s="75"/>
      <c r="F150" s="76"/>
      <c r="G150" s="11" t="s">
        <v>25</v>
      </c>
      <c r="H150" s="30">
        <v>7.7</v>
      </c>
      <c r="I150" s="11">
        <v>2023</v>
      </c>
      <c r="J150" s="24">
        <f>42.8*1.0822</f>
        <v>46.318159999999999</v>
      </c>
    </row>
    <row r="151" spans="2:10" ht="18" customHeight="1" x14ac:dyDescent="0.2">
      <c r="B151" s="49" t="s">
        <v>103</v>
      </c>
      <c r="C151" s="49"/>
      <c r="D151" s="49"/>
      <c r="E151" s="49"/>
      <c r="F151" s="49"/>
      <c r="G151" s="49"/>
      <c r="H151" s="49"/>
      <c r="I151" s="49"/>
      <c r="J151" s="46">
        <f>SUM(J146:J150)</f>
        <v>1888.9121399999999</v>
      </c>
    </row>
    <row r="153" spans="2:10" ht="20.25" x14ac:dyDescent="0.2">
      <c r="B153" s="65" t="s">
        <v>42</v>
      </c>
      <c r="C153" s="65"/>
      <c r="D153" s="65"/>
      <c r="E153" s="65"/>
      <c r="F153" s="65"/>
      <c r="G153" s="65"/>
      <c r="H153" s="65"/>
      <c r="I153" s="65"/>
      <c r="J153" s="65"/>
    </row>
    <row r="154" spans="2:10" ht="34.5" customHeight="1" x14ac:dyDescent="0.2">
      <c r="B154" s="66" t="s">
        <v>112</v>
      </c>
      <c r="C154" s="72"/>
      <c r="D154" s="72"/>
      <c r="E154" s="72"/>
      <c r="F154" s="72"/>
      <c r="G154" s="72"/>
      <c r="H154" s="72"/>
      <c r="I154" s="72"/>
      <c r="J154" s="72"/>
    </row>
    <row r="155" spans="2:10" x14ac:dyDescent="0.2">
      <c r="B155" s="1"/>
      <c r="C155" s="73" t="s">
        <v>0</v>
      </c>
      <c r="D155" s="73"/>
      <c r="E155" s="73"/>
      <c r="F155" s="73"/>
      <c r="G155" s="73"/>
      <c r="H155" s="73"/>
      <c r="I155" s="73"/>
      <c r="J155" s="1"/>
    </row>
    <row r="156" spans="2:10" x14ac:dyDescent="0.2">
      <c r="B156" s="54"/>
      <c r="C156" s="54"/>
      <c r="D156" s="54"/>
      <c r="E156" s="54"/>
      <c r="F156" s="54"/>
      <c r="G156" s="54"/>
      <c r="H156" s="54"/>
      <c r="I156" s="54"/>
      <c r="J156" s="54"/>
    </row>
    <row r="157" spans="2:10" ht="37.5" customHeight="1" x14ac:dyDescent="0.2">
      <c r="B157" s="55" t="s">
        <v>1</v>
      </c>
      <c r="C157" s="57" t="s">
        <v>2</v>
      </c>
      <c r="D157" s="58"/>
      <c r="E157" s="58"/>
      <c r="F157" s="59"/>
      <c r="G157" s="63" t="s">
        <v>3</v>
      </c>
      <c r="H157" s="64"/>
      <c r="I157" s="55" t="s">
        <v>11</v>
      </c>
      <c r="J157" s="55" t="s">
        <v>122</v>
      </c>
    </row>
    <row r="158" spans="2:10" x14ac:dyDescent="0.2">
      <c r="B158" s="56"/>
      <c r="C158" s="60"/>
      <c r="D158" s="61"/>
      <c r="E158" s="61"/>
      <c r="F158" s="62"/>
      <c r="G158" s="8" t="s">
        <v>5</v>
      </c>
      <c r="H158" s="8" t="s">
        <v>6</v>
      </c>
      <c r="I158" s="56"/>
      <c r="J158" s="56"/>
    </row>
    <row r="159" spans="2:10" ht="22.5" customHeight="1" x14ac:dyDescent="0.25">
      <c r="B159" s="11">
        <v>1</v>
      </c>
      <c r="C159" s="85" t="s">
        <v>75</v>
      </c>
      <c r="D159" s="86"/>
      <c r="E159" s="86"/>
      <c r="F159" s="87"/>
      <c r="G159" s="25" t="s">
        <v>8</v>
      </c>
      <c r="H159" s="25">
        <v>3</v>
      </c>
      <c r="I159" s="26">
        <v>2023</v>
      </c>
      <c r="J159" s="27">
        <v>90</v>
      </c>
    </row>
    <row r="160" spans="2:10" ht="39.75" customHeight="1" x14ac:dyDescent="0.25">
      <c r="B160" s="11">
        <v>2</v>
      </c>
      <c r="C160" s="85" t="s">
        <v>48</v>
      </c>
      <c r="D160" s="86"/>
      <c r="E160" s="86"/>
      <c r="F160" s="87"/>
      <c r="G160" s="25" t="s">
        <v>16</v>
      </c>
      <c r="H160" s="25">
        <v>1000</v>
      </c>
      <c r="I160" s="26">
        <v>2023</v>
      </c>
      <c r="J160" s="27">
        <v>50</v>
      </c>
    </row>
    <row r="161" spans="2:10" ht="12.75" customHeight="1" x14ac:dyDescent="0.2">
      <c r="B161" s="11">
        <v>3</v>
      </c>
      <c r="C161" s="74" t="s">
        <v>38</v>
      </c>
      <c r="D161" s="75"/>
      <c r="E161" s="75"/>
      <c r="F161" s="76"/>
      <c r="G161" s="11" t="s">
        <v>8</v>
      </c>
      <c r="H161" s="11">
        <v>2</v>
      </c>
      <c r="I161" s="32">
        <v>2023</v>
      </c>
      <c r="J161" s="33">
        <v>300</v>
      </c>
    </row>
    <row r="162" spans="2:10" x14ac:dyDescent="0.2">
      <c r="B162" s="49" t="s">
        <v>103</v>
      </c>
      <c r="C162" s="49"/>
      <c r="D162" s="49"/>
      <c r="E162" s="49"/>
      <c r="F162" s="49"/>
      <c r="G162" s="49"/>
      <c r="H162" s="49"/>
      <c r="I162" s="49"/>
      <c r="J162" s="46">
        <f>SUM(J154:J161)</f>
        <v>440</v>
      </c>
    </row>
    <row r="163" spans="2:10" ht="17.25" customHeight="1" x14ac:dyDescent="0.2"/>
    <row r="164" spans="2:10" ht="20.25" x14ac:dyDescent="0.2">
      <c r="B164" s="65" t="s">
        <v>42</v>
      </c>
      <c r="C164" s="65"/>
      <c r="D164" s="65"/>
      <c r="E164" s="65"/>
      <c r="F164" s="65"/>
      <c r="G164" s="65"/>
      <c r="H164" s="65"/>
      <c r="I164" s="65"/>
      <c r="J164" s="65"/>
    </row>
    <row r="165" spans="2:10" ht="22.5" customHeight="1" x14ac:dyDescent="0.2">
      <c r="B165" s="66" t="s">
        <v>113</v>
      </c>
      <c r="C165" s="66"/>
      <c r="D165" s="66"/>
      <c r="E165" s="66"/>
      <c r="F165" s="66"/>
      <c r="G165" s="66"/>
      <c r="H165" s="66"/>
      <c r="I165" s="66"/>
      <c r="J165" s="66"/>
    </row>
    <row r="166" spans="2:10" x14ac:dyDescent="0.2">
      <c r="B166" s="1"/>
      <c r="C166" s="73" t="s">
        <v>0</v>
      </c>
      <c r="D166" s="73"/>
      <c r="E166" s="73"/>
      <c r="F166" s="73"/>
      <c r="G166" s="73"/>
      <c r="H166" s="73"/>
      <c r="I166" s="73"/>
      <c r="J166" s="1"/>
    </row>
    <row r="167" spans="2:10" x14ac:dyDescent="0.2">
      <c r="B167" s="71"/>
      <c r="C167" s="71"/>
      <c r="D167" s="71"/>
      <c r="E167" s="71"/>
      <c r="F167" s="71"/>
      <c r="G167" s="71"/>
      <c r="H167" s="71"/>
      <c r="I167" s="71"/>
      <c r="J167" s="71"/>
    </row>
    <row r="168" spans="2:10" ht="41.25" customHeight="1" x14ac:dyDescent="0.2">
      <c r="B168" s="55" t="s">
        <v>1</v>
      </c>
      <c r="C168" s="57" t="s">
        <v>2</v>
      </c>
      <c r="D168" s="58"/>
      <c r="E168" s="58"/>
      <c r="F168" s="59"/>
      <c r="G168" s="63" t="s">
        <v>3</v>
      </c>
      <c r="H168" s="64"/>
      <c r="I168" s="55" t="s">
        <v>11</v>
      </c>
      <c r="J168" s="55" t="s">
        <v>149</v>
      </c>
    </row>
    <row r="169" spans="2:10" x14ac:dyDescent="0.2">
      <c r="B169" s="56"/>
      <c r="C169" s="60"/>
      <c r="D169" s="61"/>
      <c r="E169" s="61"/>
      <c r="F169" s="62"/>
      <c r="G169" s="8" t="s">
        <v>5</v>
      </c>
      <c r="H169" s="8" t="s">
        <v>6</v>
      </c>
      <c r="I169" s="56"/>
      <c r="J169" s="56"/>
    </row>
    <row r="170" spans="2:10" ht="15.75" customHeight="1" x14ac:dyDescent="0.2">
      <c r="B170" s="132">
        <v>1</v>
      </c>
      <c r="C170" s="169" t="s">
        <v>29</v>
      </c>
      <c r="D170" s="170"/>
      <c r="E170" s="170"/>
      <c r="F170" s="171"/>
      <c r="G170" s="132" t="s">
        <v>16</v>
      </c>
      <c r="H170" s="172">
        <v>10</v>
      </c>
      <c r="I170" s="132">
        <v>2023</v>
      </c>
      <c r="J170" s="173">
        <v>30</v>
      </c>
    </row>
    <row r="171" spans="2:10" ht="15.75" customHeight="1" x14ac:dyDescent="0.2">
      <c r="B171" s="132">
        <v>2</v>
      </c>
      <c r="C171" s="136" t="s">
        <v>144</v>
      </c>
      <c r="D171" s="137"/>
      <c r="E171" s="137"/>
      <c r="F171" s="138"/>
      <c r="G171" s="132" t="s">
        <v>28</v>
      </c>
      <c r="H171" s="172">
        <v>350</v>
      </c>
      <c r="I171" s="132">
        <v>2023</v>
      </c>
      <c r="J171" s="173">
        <v>210</v>
      </c>
    </row>
    <row r="172" spans="2:10" ht="15.75" customHeight="1" x14ac:dyDescent="0.2">
      <c r="B172" s="132">
        <v>3</v>
      </c>
      <c r="C172" s="169" t="s">
        <v>59</v>
      </c>
      <c r="D172" s="170"/>
      <c r="E172" s="170"/>
      <c r="F172" s="171"/>
      <c r="G172" s="132" t="s">
        <v>16</v>
      </c>
      <c r="H172" s="172">
        <v>8</v>
      </c>
      <c r="I172" s="132">
        <v>2023</v>
      </c>
      <c r="J172" s="173">
        <v>720</v>
      </c>
    </row>
    <row r="173" spans="2:10" ht="15.75" customHeight="1" x14ac:dyDescent="0.2">
      <c r="B173" s="49" t="s">
        <v>103</v>
      </c>
      <c r="C173" s="49"/>
      <c r="D173" s="49"/>
      <c r="E173" s="49"/>
      <c r="F173" s="49"/>
      <c r="G173" s="49"/>
      <c r="H173" s="49"/>
      <c r="I173" s="49"/>
      <c r="J173" s="46">
        <f>SUM(J164:J172)</f>
        <v>960</v>
      </c>
    </row>
    <row r="175" spans="2:10" ht="20.25" x14ac:dyDescent="0.2">
      <c r="B175" s="65" t="s">
        <v>42</v>
      </c>
      <c r="C175" s="65"/>
      <c r="D175" s="65"/>
      <c r="E175" s="65"/>
      <c r="F175" s="65"/>
      <c r="G175" s="65"/>
      <c r="H175" s="65"/>
      <c r="I175" s="65"/>
      <c r="J175" s="65"/>
    </row>
    <row r="176" spans="2:10" ht="30" customHeight="1" x14ac:dyDescent="0.2">
      <c r="B176" s="13"/>
      <c r="C176" s="66" t="s">
        <v>114</v>
      </c>
      <c r="D176" s="66"/>
      <c r="E176" s="66"/>
      <c r="F176" s="66"/>
      <c r="G176" s="66"/>
      <c r="H176" s="66"/>
      <c r="I176" s="66"/>
      <c r="J176" s="66"/>
    </row>
    <row r="177" spans="2:10" x14ac:dyDescent="0.2">
      <c r="B177" s="1"/>
      <c r="C177" s="73" t="s">
        <v>0</v>
      </c>
      <c r="D177" s="73"/>
      <c r="E177" s="73"/>
      <c r="F177" s="73"/>
      <c r="G177" s="73"/>
      <c r="H177" s="73"/>
      <c r="I177" s="73"/>
      <c r="J177" s="1"/>
    </row>
    <row r="178" spans="2:10" x14ac:dyDescent="0.2">
      <c r="B178" s="54"/>
      <c r="C178" s="54"/>
      <c r="D178" s="54"/>
      <c r="E178" s="54"/>
      <c r="F178" s="54"/>
      <c r="G178" s="54"/>
      <c r="H178" s="54"/>
      <c r="I178" s="54"/>
      <c r="J178" s="54"/>
    </row>
    <row r="179" spans="2:10" ht="36" customHeight="1" x14ac:dyDescent="0.2">
      <c r="B179" s="55" t="s">
        <v>1</v>
      </c>
      <c r="C179" s="57" t="s">
        <v>2</v>
      </c>
      <c r="D179" s="58"/>
      <c r="E179" s="58"/>
      <c r="F179" s="59"/>
      <c r="G179" s="63" t="s">
        <v>3</v>
      </c>
      <c r="H179" s="64"/>
      <c r="I179" s="55" t="s">
        <v>4</v>
      </c>
      <c r="J179" s="55" t="s">
        <v>122</v>
      </c>
    </row>
    <row r="180" spans="2:10" x14ac:dyDescent="0.2">
      <c r="B180" s="56"/>
      <c r="C180" s="60"/>
      <c r="D180" s="61"/>
      <c r="E180" s="61"/>
      <c r="F180" s="62"/>
      <c r="G180" s="8" t="s">
        <v>5</v>
      </c>
      <c r="H180" s="8" t="s">
        <v>6</v>
      </c>
      <c r="I180" s="56"/>
      <c r="J180" s="56"/>
    </row>
    <row r="181" spans="2:10" ht="25.5" customHeight="1" x14ac:dyDescent="0.2">
      <c r="B181" s="7">
        <v>1</v>
      </c>
      <c r="C181" s="84" t="s">
        <v>60</v>
      </c>
      <c r="D181" s="84"/>
      <c r="E181" s="84"/>
      <c r="F181" s="84"/>
      <c r="G181" s="11" t="s">
        <v>16</v>
      </c>
      <c r="H181" s="22">
        <v>1000</v>
      </c>
      <c r="I181" s="19">
        <v>2023</v>
      </c>
      <c r="J181" s="29">
        <v>63.4</v>
      </c>
    </row>
    <row r="182" spans="2:10" ht="12.75" customHeight="1" x14ac:dyDescent="0.2">
      <c r="B182" s="7">
        <v>2</v>
      </c>
      <c r="C182" s="84" t="s">
        <v>61</v>
      </c>
      <c r="D182" s="84"/>
      <c r="E182" s="84"/>
      <c r="F182" s="84"/>
      <c r="G182" s="11" t="s">
        <v>16</v>
      </c>
      <c r="H182" s="22">
        <v>1000</v>
      </c>
      <c r="I182" s="19">
        <v>2023</v>
      </c>
      <c r="J182" s="29">
        <v>152</v>
      </c>
    </row>
    <row r="183" spans="2:10" ht="18.75" customHeight="1" x14ac:dyDescent="0.2">
      <c r="B183" s="49" t="s">
        <v>103</v>
      </c>
      <c r="C183" s="49"/>
      <c r="D183" s="49"/>
      <c r="E183" s="49"/>
      <c r="F183" s="49"/>
      <c r="G183" s="49"/>
      <c r="H183" s="49"/>
      <c r="I183" s="49"/>
      <c r="J183" s="46">
        <f>SUM(J175:J182)</f>
        <v>215.4</v>
      </c>
    </row>
    <row r="185" spans="2:10" ht="20.25" x14ac:dyDescent="0.2">
      <c r="B185" s="65" t="s">
        <v>42</v>
      </c>
      <c r="C185" s="65"/>
      <c r="D185" s="65"/>
      <c r="E185" s="65"/>
      <c r="F185" s="65"/>
      <c r="G185" s="65"/>
      <c r="H185" s="65"/>
      <c r="I185" s="65"/>
      <c r="J185" s="65"/>
    </row>
    <row r="186" spans="2:10" ht="15" customHeight="1" x14ac:dyDescent="0.2">
      <c r="B186" s="66" t="s">
        <v>115</v>
      </c>
      <c r="C186" s="66"/>
      <c r="D186" s="66"/>
      <c r="E186" s="66"/>
      <c r="F186" s="66"/>
      <c r="G186" s="66"/>
      <c r="H186" s="66"/>
      <c r="I186" s="66"/>
      <c r="J186" s="66"/>
    </row>
    <row r="187" spans="2:10" x14ac:dyDescent="0.2">
      <c r="B187" s="1"/>
      <c r="C187" s="73" t="s">
        <v>0</v>
      </c>
      <c r="D187" s="73"/>
      <c r="E187" s="73"/>
      <c r="F187" s="73"/>
      <c r="G187" s="73"/>
      <c r="H187" s="73"/>
      <c r="I187" s="73"/>
      <c r="J187" s="1"/>
    </row>
    <row r="188" spans="2:10" x14ac:dyDescent="0.2">
      <c r="B188" s="54"/>
      <c r="C188" s="54"/>
      <c r="D188" s="54"/>
      <c r="E188" s="54"/>
      <c r="F188" s="54"/>
      <c r="G188" s="54"/>
      <c r="H188" s="54"/>
      <c r="I188" s="54"/>
      <c r="J188" s="54"/>
    </row>
    <row r="189" spans="2:10" ht="43.5" customHeight="1" x14ac:dyDescent="0.2">
      <c r="B189" s="55" t="s">
        <v>1</v>
      </c>
      <c r="C189" s="57" t="s">
        <v>2</v>
      </c>
      <c r="D189" s="58"/>
      <c r="E189" s="58"/>
      <c r="F189" s="59"/>
      <c r="G189" s="63" t="s">
        <v>3</v>
      </c>
      <c r="H189" s="64"/>
      <c r="I189" s="55" t="s">
        <v>4</v>
      </c>
      <c r="J189" s="55" t="s">
        <v>122</v>
      </c>
    </row>
    <row r="190" spans="2:10" x14ac:dyDescent="0.2">
      <c r="B190" s="56"/>
      <c r="C190" s="60"/>
      <c r="D190" s="61"/>
      <c r="E190" s="61"/>
      <c r="F190" s="62"/>
      <c r="G190" s="8" t="s">
        <v>5</v>
      </c>
      <c r="H190" s="8" t="s">
        <v>6</v>
      </c>
      <c r="I190" s="56"/>
      <c r="J190" s="56"/>
    </row>
    <row r="191" spans="2:10" ht="18.75" customHeight="1" x14ac:dyDescent="0.2">
      <c r="B191" s="11">
        <v>1</v>
      </c>
      <c r="C191" s="74" t="s">
        <v>62</v>
      </c>
      <c r="D191" s="75"/>
      <c r="E191" s="75"/>
      <c r="F191" s="76"/>
      <c r="G191" s="11" t="s">
        <v>16</v>
      </c>
      <c r="H191" s="11">
        <v>600</v>
      </c>
      <c r="I191" s="11">
        <v>2023</v>
      </c>
      <c r="J191" s="24">
        <v>28.5</v>
      </c>
    </row>
    <row r="192" spans="2:10" ht="18.75" customHeight="1" x14ac:dyDescent="0.2">
      <c r="B192" s="11">
        <v>2</v>
      </c>
      <c r="C192" s="78" t="s">
        <v>63</v>
      </c>
      <c r="D192" s="79"/>
      <c r="E192" s="79"/>
      <c r="F192" s="80"/>
      <c r="G192" s="11" t="s">
        <v>16</v>
      </c>
      <c r="H192" s="11">
        <v>300</v>
      </c>
      <c r="I192" s="11">
        <v>2023</v>
      </c>
      <c r="J192" s="24">
        <v>14.3</v>
      </c>
    </row>
    <row r="193" spans="2:10" ht="18.75" customHeight="1" x14ac:dyDescent="0.2">
      <c r="B193" s="11">
        <v>3</v>
      </c>
      <c r="C193" s="81" t="s">
        <v>64</v>
      </c>
      <c r="D193" s="82"/>
      <c r="E193" s="82"/>
      <c r="F193" s="83"/>
      <c r="G193" s="11" t="s">
        <v>16</v>
      </c>
      <c r="H193" s="11">
        <v>1</v>
      </c>
      <c r="I193" s="11">
        <v>2023</v>
      </c>
      <c r="J193" s="24">
        <v>17</v>
      </c>
    </row>
    <row r="194" spans="2:10" ht="18.75" customHeight="1" x14ac:dyDescent="0.2">
      <c r="B194" s="11">
        <v>4</v>
      </c>
      <c r="C194" s="74" t="s">
        <v>65</v>
      </c>
      <c r="D194" s="75"/>
      <c r="E194" s="75"/>
      <c r="F194" s="76"/>
      <c r="G194" s="11" t="s">
        <v>16</v>
      </c>
      <c r="H194" s="11">
        <v>400</v>
      </c>
      <c r="I194" s="11">
        <v>2023</v>
      </c>
      <c r="J194" s="24">
        <v>16</v>
      </c>
    </row>
    <row r="195" spans="2:10" ht="16.5" customHeight="1" x14ac:dyDescent="0.2">
      <c r="B195" s="49" t="s">
        <v>103</v>
      </c>
      <c r="C195" s="49"/>
      <c r="D195" s="49"/>
      <c r="E195" s="49"/>
      <c r="F195" s="49"/>
      <c r="G195" s="49"/>
      <c r="H195" s="49"/>
      <c r="I195" s="49"/>
      <c r="J195" s="48">
        <f>SUM(J191:J194)</f>
        <v>75.8</v>
      </c>
    </row>
    <row r="197" spans="2:10" ht="20.25" x14ac:dyDescent="0.2">
      <c r="B197" s="65" t="s">
        <v>42</v>
      </c>
      <c r="C197" s="65"/>
      <c r="D197" s="65"/>
      <c r="E197" s="65"/>
      <c r="F197" s="65"/>
      <c r="G197" s="65"/>
      <c r="H197" s="65"/>
      <c r="I197" s="65"/>
      <c r="J197" s="65"/>
    </row>
    <row r="198" spans="2:10" ht="30.75" customHeight="1" x14ac:dyDescent="0.2">
      <c r="B198" s="66" t="s">
        <v>116</v>
      </c>
      <c r="C198" s="66"/>
      <c r="D198" s="66"/>
      <c r="E198" s="66"/>
      <c r="F198" s="66"/>
      <c r="G198" s="66"/>
      <c r="H198" s="66"/>
      <c r="I198" s="66"/>
      <c r="J198" s="66"/>
    </row>
    <row r="199" spans="2:10" x14ac:dyDescent="0.2">
      <c r="B199" s="1"/>
      <c r="C199" s="73" t="s">
        <v>0</v>
      </c>
      <c r="D199" s="73"/>
      <c r="E199" s="73"/>
      <c r="F199" s="73"/>
      <c r="G199" s="73"/>
      <c r="H199" s="73"/>
      <c r="I199" s="73"/>
      <c r="J199" s="1"/>
    </row>
    <row r="200" spans="2:10" x14ac:dyDescent="0.2">
      <c r="B200" s="54"/>
      <c r="C200" s="54"/>
      <c r="D200" s="54"/>
      <c r="E200" s="54"/>
      <c r="F200" s="54"/>
      <c r="G200" s="54"/>
      <c r="H200" s="54"/>
      <c r="I200" s="54"/>
      <c r="J200" s="54"/>
    </row>
    <row r="201" spans="2:10" ht="39.75" customHeight="1" x14ac:dyDescent="0.2">
      <c r="B201" s="55" t="s">
        <v>1</v>
      </c>
      <c r="C201" s="57" t="s">
        <v>2</v>
      </c>
      <c r="D201" s="58"/>
      <c r="E201" s="58"/>
      <c r="F201" s="59"/>
      <c r="G201" s="63" t="s">
        <v>3</v>
      </c>
      <c r="H201" s="64"/>
      <c r="I201" s="55" t="s">
        <v>4</v>
      </c>
      <c r="J201" s="55" t="s">
        <v>122</v>
      </c>
    </row>
    <row r="202" spans="2:10" x14ac:dyDescent="0.2">
      <c r="B202" s="56"/>
      <c r="C202" s="60"/>
      <c r="D202" s="61"/>
      <c r="E202" s="61"/>
      <c r="F202" s="62"/>
      <c r="G202" s="8" t="s">
        <v>5</v>
      </c>
      <c r="H202" s="8" t="s">
        <v>6</v>
      </c>
      <c r="I202" s="56"/>
      <c r="J202" s="56"/>
    </row>
    <row r="203" spans="2:10" ht="24.75" customHeight="1" x14ac:dyDescent="0.2">
      <c r="B203" s="11">
        <v>1</v>
      </c>
      <c r="C203" s="74" t="s">
        <v>49</v>
      </c>
      <c r="D203" s="75"/>
      <c r="E203" s="75"/>
      <c r="F203" s="76"/>
      <c r="G203" s="19" t="s">
        <v>16</v>
      </c>
      <c r="H203" s="11">
        <v>1500</v>
      </c>
      <c r="I203" s="11">
        <v>2023</v>
      </c>
      <c r="J203" s="24">
        <v>47.5</v>
      </c>
    </row>
    <row r="204" spans="2:10" ht="24.75" customHeight="1" x14ac:dyDescent="0.2">
      <c r="B204" s="11">
        <v>2</v>
      </c>
      <c r="C204" s="74" t="s">
        <v>50</v>
      </c>
      <c r="D204" s="75"/>
      <c r="E204" s="75"/>
      <c r="F204" s="76"/>
      <c r="G204" s="19" t="s">
        <v>16</v>
      </c>
      <c r="H204" s="11">
        <v>500</v>
      </c>
      <c r="I204" s="11">
        <v>2023</v>
      </c>
      <c r="J204" s="24">
        <v>23.8</v>
      </c>
    </row>
    <row r="205" spans="2:10" ht="15.75" customHeight="1" x14ac:dyDescent="0.2">
      <c r="B205" s="49" t="s">
        <v>103</v>
      </c>
      <c r="C205" s="49"/>
      <c r="D205" s="49"/>
      <c r="E205" s="49"/>
      <c r="F205" s="49"/>
      <c r="G205" s="49"/>
      <c r="H205" s="49"/>
      <c r="I205" s="49"/>
      <c r="J205" s="48">
        <f>SUM(J203:J204)</f>
        <v>71.3</v>
      </c>
    </row>
    <row r="207" spans="2:10" ht="20.25" x14ac:dyDescent="0.2">
      <c r="B207" s="65" t="s">
        <v>42</v>
      </c>
      <c r="C207" s="65"/>
      <c r="D207" s="65"/>
      <c r="E207" s="65"/>
      <c r="F207" s="65"/>
      <c r="G207" s="65"/>
      <c r="H207" s="65"/>
      <c r="I207" s="65"/>
      <c r="J207" s="65"/>
    </row>
    <row r="208" spans="2:10" ht="42.75" customHeight="1" x14ac:dyDescent="0.2">
      <c r="B208" s="13"/>
      <c r="C208" s="66" t="s">
        <v>117</v>
      </c>
      <c r="D208" s="66"/>
      <c r="E208" s="66"/>
      <c r="F208" s="66"/>
      <c r="G208" s="66"/>
      <c r="H208" s="66"/>
      <c r="I208" s="66"/>
      <c r="J208" s="66"/>
    </row>
    <row r="209" spans="2:10" x14ac:dyDescent="0.2">
      <c r="B209" s="1"/>
      <c r="C209" s="73" t="s">
        <v>0</v>
      </c>
      <c r="D209" s="73"/>
      <c r="E209" s="73"/>
      <c r="F209" s="73"/>
      <c r="G209" s="73"/>
      <c r="H209" s="73"/>
      <c r="I209" s="73"/>
      <c r="J209" s="1"/>
    </row>
    <row r="210" spans="2:10" x14ac:dyDescent="0.2">
      <c r="B210" s="54"/>
      <c r="C210" s="54"/>
      <c r="D210" s="54"/>
      <c r="E210" s="54"/>
      <c r="F210" s="54"/>
      <c r="G210" s="54"/>
      <c r="H210" s="54"/>
      <c r="I210" s="54"/>
      <c r="J210" s="54"/>
    </row>
    <row r="211" spans="2:10" ht="33.75" customHeight="1" x14ac:dyDescent="0.2">
      <c r="B211" s="55" t="s">
        <v>1</v>
      </c>
      <c r="C211" s="57" t="s">
        <v>2</v>
      </c>
      <c r="D211" s="58"/>
      <c r="E211" s="58"/>
      <c r="F211" s="59"/>
      <c r="G211" s="63" t="s">
        <v>3</v>
      </c>
      <c r="H211" s="64"/>
      <c r="I211" s="55" t="s">
        <v>4</v>
      </c>
      <c r="J211" s="55" t="s">
        <v>122</v>
      </c>
    </row>
    <row r="212" spans="2:10" x14ac:dyDescent="0.2">
      <c r="B212" s="56"/>
      <c r="C212" s="60"/>
      <c r="D212" s="61"/>
      <c r="E212" s="61"/>
      <c r="F212" s="62"/>
      <c r="G212" s="8" t="s">
        <v>5</v>
      </c>
      <c r="H212" s="8" t="s">
        <v>6</v>
      </c>
      <c r="I212" s="56"/>
      <c r="J212" s="56"/>
    </row>
    <row r="213" spans="2:10" ht="15" customHeight="1" x14ac:dyDescent="0.2">
      <c r="B213" s="8">
        <v>1</v>
      </c>
      <c r="C213" s="77" t="s">
        <v>88</v>
      </c>
      <c r="D213" s="77"/>
      <c r="E213" s="77"/>
      <c r="F213" s="77"/>
      <c r="G213" s="39" t="s">
        <v>16</v>
      </c>
      <c r="H213" s="39">
        <v>1000</v>
      </c>
      <c r="I213" s="39">
        <v>2023</v>
      </c>
      <c r="J213" s="40">
        <v>31.7</v>
      </c>
    </row>
    <row r="214" spans="2:10" ht="29.25" customHeight="1" x14ac:dyDescent="0.2">
      <c r="B214" s="8">
        <v>2</v>
      </c>
      <c r="C214" s="77" t="s">
        <v>89</v>
      </c>
      <c r="D214" s="77"/>
      <c r="E214" s="77"/>
      <c r="F214" s="77"/>
      <c r="G214" s="39" t="s">
        <v>8</v>
      </c>
      <c r="H214" s="39">
        <v>22</v>
      </c>
      <c r="I214" s="39">
        <v>2023</v>
      </c>
      <c r="J214" s="40">
        <v>330</v>
      </c>
    </row>
    <row r="215" spans="2:10" ht="29.25" customHeight="1" x14ac:dyDescent="0.2">
      <c r="B215" s="49" t="s">
        <v>103</v>
      </c>
      <c r="C215" s="49"/>
      <c r="D215" s="49"/>
      <c r="E215" s="49"/>
      <c r="F215" s="49"/>
      <c r="G215" s="49"/>
      <c r="H215" s="49"/>
      <c r="I215" s="49"/>
      <c r="J215" s="48">
        <f>SUM(J213:J214)</f>
        <v>361.7</v>
      </c>
    </row>
    <row r="217" spans="2:10" ht="20.25" x14ac:dyDescent="0.2">
      <c r="B217" s="65" t="s">
        <v>42</v>
      </c>
      <c r="C217" s="65"/>
      <c r="D217" s="65"/>
      <c r="E217" s="65"/>
      <c r="F217" s="65"/>
      <c r="G217" s="65"/>
      <c r="H217" s="65"/>
      <c r="I217" s="65"/>
      <c r="J217" s="65"/>
    </row>
    <row r="218" spans="2:10" ht="27" customHeight="1" x14ac:dyDescent="0.2">
      <c r="B218" s="66" t="s">
        <v>118</v>
      </c>
      <c r="C218" s="66"/>
      <c r="D218" s="66"/>
      <c r="E218" s="66"/>
      <c r="F218" s="66"/>
      <c r="G218" s="66"/>
      <c r="H218" s="66"/>
      <c r="I218" s="66"/>
      <c r="J218" s="66"/>
    </row>
    <row r="219" spans="2:10" x14ac:dyDescent="0.2">
      <c r="B219" s="15"/>
      <c r="C219" s="67" t="s">
        <v>0</v>
      </c>
      <c r="D219" s="67"/>
      <c r="E219" s="67"/>
      <c r="F219" s="67"/>
      <c r="G219" s="67"/>
      <c r="H219" s="67"/>
      <c r="I219" s="67"/>
      <c r="J219" s="15"/>
    </row>
    <row r="220" spans="2:10" x14ac:dyDescent="0.2">
      <c r="B220" s="71"/>
      <c r="C220" s="71"/>
      <c r="D220" s="71"/>
      <c r="E220" s="71"/>
      <c r="F220" s="71"/>
      <c r="G220" s="71"/>
      <c r="H220" s="71"/>
      <c r="I220" s="71"/>
      <c r="J220" s="71"/>
    </row>
    <row r="221" spans="2:10" ht="34.5" customHeight="1" x14ac:dyDescent="0.2">
      <c r="B221" s="55" t="s">
        <v>1</v>
      </c>
      <c r="C221" s="57" t="s">
        <v>2</v>
      </c>
      <c r="D221" s="58"/>
      <c r="E221" s="58"/>
      <c r="F221" s="59"/>
      <c r="G221" s="63" t="s">
        <v>3</v>
      </c>
      <c r="H221" s="64"/>
      <c r="I221" s="55" t="s">
        <v>35</v>
      </c>
      <c r="J221" s="55" t="s">
        <v>125</v>
      </c>
    </row>
    <row r="222" spans="2:10" x14ac:dyDescent="0.2">
      <c r="B222" s="56"/>
      <c r="C222" s="60"/>
      <c r="D222" s="61"/>
      <c r="E222" s="61"/>
      <c r="F222" s="62"/>
      <c r="G222" s="8" t="s">
        <v>12</v>
      </c>
      <c r="H222" s="8" t="s">
        <v>6</v>
      </c>
      <c r="I222" s="56"/>
      <c r="J222" s="56"/>
    </row>
    <row r="223" spans="2:10" ht="18" customHeight="1" x14ac:dyDescent="0.2">
      <c r="B223" s="38">
        <v>1</v>
      </c>
      <c r="C223" s="174" t="s">
        <v>66</v>
      </c>
      <c r="D223" s="175"/>
      <c r="E223" s="175"/>
      <c r="F223" s="176"/>
      <c r="G223" s="149" t="s">
        <v>16</v>
      </c>
      <c r="H223" s="149">
        <v>350</v>
      </c>
      <c r="I223" s="177">
        <v>2023</v>
      </c>
      <c r="J223" s="151">
        <v>21</v>
      </c>
    </row>
    <row r="224" spans="2:10" ht="15.75" customHeight="1" x14ac:dyDescent="0.2">
      <c r="B224" s="11">
        <v>2</v>
      </c>
      <c r="C224" s="178" t="s">
        <v>67</v>
      </c>
      <c r="D224" s="179"/>
      <c r="E224" s="179"/>
      <c r="F224" s="180"/>
      <c r="G224" s="132" t="s">
        <v>16</v>
      </c>
      <c r="H224" s="172">
        <v>70</v>
      </c>
      <c r="I224" s="177">
        <v>2023</v>
      </c>
      <c r="J224" s="151">
        <v>70</v>
      </c>
    </row>
    <row r="225" spans="2:10" ht="15" customHeight="1" x14ac:dyDescent="0.2">
      <c r="B225" s="38">
        <v>3</v>
      </c>
      <c r="C225" s="178" t="s">
        <v>68</v>
      </c>
      <c r="D225" s="179"/>
      <c r="E225" s="179"/>
      <c r="F225" s="180"/>
      <c r="G225" s="132" t="s">
        <v>8</v>
      </c>
      <c r="H225" s="172">
        <v>3</v>
      </c>
      <c r="I225" s="177">
        <v>2023</v>
      </c>
      <c r="J225" s="151">
        <v>300</v>
      </c>
    </row>
    <row r="226" spans="2:10" ht="26.25" customHeight="1" x14ac:dyDescent="0.2">
      <c r="B226" s="11">
        <v>4</v>
      </c>
      <c r="C226" s="136" t="s">
        <v>84</v>
      </c>
      <c r="D226" s="137"/>
      <c r="E226" s="137"/>
      <c r="F226" s="138"/>
      <c r="G226" s="132" t="s">
        <v>16</v>
      </c>
      <c r="H226" s="172">
        <v>250</v>
      </c>
      <c r="I226" s="177">
        <v>2023</v>
      </c>
      <c r="J226" s="151">
        <f>250*800/1000</f>
        <v>200</v>
      </c>
    </row>
    <row r="227" spans="2:10" ht="26.25" customHeight="1" x14ac:dyDescent="0.2">
      <c r="B227" s="38">
        <v>5</v>
      </c>
      <c r="C227" s="178" t="s">
        <v>34</v>
      </c>
      <c r="D227" s="179"/>
      <c r="E227" s="179"/>
      <c r="F227" s="180"/>
      <c r="G227" s="132" t="s">
        <v>39</v>
      </c>
      <c r="H227" s="172">
        <v>800</v>
      </c>
      <c r="I227" s="177">
        <v>2023</v>
      </c>
      <c r="J227" s="151">
        <v>600</v>
      </c>
    </row>
    <row r="228" spans="2:10" ht="26.25" customHeight="1" x14ac:dyDescent="0.2">
      <c r="B228" s="11">
        <v>6</v>
      </c>
      <c r="C228" s="178" t="s">
        <v>69</v>
      </c>
      <c r="D228" s="179"/>
      <c r="E228" s="179"/>
      <c r="F228" s="180"/>
      <c r="G228" s="132" t="s">
        <v>8</v>
      </c>
      <c r="H228" s="172">
        <v>50</v>
      </c>
      <c r="I228" s="177">
        <v>2023</v>
      </c>
      <c r="J228" s="151">
        <v>60</v>
      </c>
    </row>
    <row r="229" spans="2:10" ht="18" customHeight="1" x14ac:dyDescent="0.2">
      <c r="B229" s="38">
        <v>7</v>
      </c>
      <c r="C229" s="178" t="s">
        <v>70</v>
      </c>
      <c r="D229" s="179"/>
      <c r="E229" s="179"/>
      <c r="F229" s="180"/>
      <c r="G229" s="132" t="s">
        <v>8</v>
      </c>
      <c r="H229" s="172">
        <v>3</v>
      </c>
      <c r="I229" s="177">
        <v>2023</v>
      </c>
      <c r="J229" s="151">
        <v>3000</v>
      </c>
    </row>
    <row r="230" spans="2:10" ht="25.5" customHeight="1" x14ac:dyDescent="0.2">
      <c r="B230" s="11">
        <v>8</v>
      </c>
      <c r="C230" s="178" t="s">
        <v>41</v>
      </c>
      <c r="D230" s="179"/>
      <c r="E230" s="179"/>
      <c r="F230" s="180"/>
      <c r="G230" s="132" t="s">
        <v>16</v>
      </c>
      <c r="H230" s="181">
        <v>1500</v>
      </c>
      <c r="I230" s="177">
        <v>2023</v>
      </c>
      <c r="J230" s="151">
        <v>900</v>
      </c>
    </row>
    <row r="231" spans="2:10" ht="20.25" customHeight="1" x14ac:dyDescent="0.2">
      <c r="B231" s="38">
        <v>9</v>
      </c>
      <c r="C231" s="178" t="s">
        <v>40</v>
      </c>
      <c r="D231" s="179"/>
      <c r="E231" s="179"/>
      <c r="F231" s="180"/>
      <c r="G231" s="132" t="s">
        <v>39</v>
      </c>
      <c r="H231" s="172">
        <v>150</v>
      </c>
      <c r="I231" s="177">
        <v>2023</v>
      </c>
      <c r="J231" s="151">
        <v>75</v>
      </c>
    </row>
    <row r="232" spans="2:10" ht="19.5" customHeight="1" x14ac:dyDescent="0.2">
      <c r="B232" s="11">
        <v>10</v>
      </c>
      <c r="C232" s="178" t="s">
        <v>71</v>
      </c>
      <c r="D232" s="179"/>
      <c r="E232" s="179"/>
      <c r="F232" s="180"/>
      <c r="G232" s="132" t="s">
        <v>16</v>
      </c>
      <c r="H232" s="172">
        <v>250</v>
      </c>
      <c r="I232" s="177">
        <v>2023</v>
      </c>
      <c r="J232" s="151">
        <v>125</v>
      </c>
    </row>
    <row r="233" spans="2:10" ht="19.5" customHeight="1" x14ac:dyDescent="0.2">
      <c r="B233" s="38">
        <v>11</v>
      </c>
      <c r="C233" s="136" t="s">
        <v>33</v>
      </c>
      <c r="D233" s="137"/>
      <c r="E233" s="137"/>
      <c r="F233" s="138"/>
      <c r="G233" s="132" t="s">
        <v>8</v>
      </c>
      <c r="H233" s="172">
        <v>1</v>
      </c>
      <c r="I233" s="177">
        <v>2023</v>
      </c>
      <c r="J233" s="151">
        <v>100</v>
      </c>
    </row>
    <row r="234" spans="2:10" ht="36.75" customHeight="1" x14ac:dyDescent="0.2">
      <c r="B234" s="11">
        <v>12</v>
      </c>
      <c r="C234" s="178" t="s">
        <v>95</v>
      </c>
      <c r="D234" s="179"/>
      <c r="E234" s="179"/>
      <c r="F234" s="180"/>
      <c r="G234" s="132" t="s">
        <v>16</v>
      </c>
      <c r="H234" s="133">
        <v>11000</v>
      </c>
      <c r="I234" s="177">
        <v>2023</v>
      </c>
      <c r="J234" s="151">
        <v>3850</v>
      </c>
    </row>
    <row r="235" spans="2:10" ht="17.25" customHeight="1" x14ac:dyDescent="0.2">
      <c r="B235" s="49" t="s">
        <v>103</v>
      </c>
      <c r="C235" s="49"/>
      <c r="D235" s="49"/>
      <c r="E235" s="49"/>
      <c r="F235" s="49"/>
      <c r="G235" s="49"/>
      <c r="H235" s="49"/>
      <c r="I235" s="49"/>
      <c r="J235" s="46">
        <f>SUM(J223:J234)</f>
        <v>9301</v>
      </c>
    </row>
    <row r="237" spans="2:10" ht="20.25" x14ac:dyDescent="0.2">
      <c r="B237" s="65" t="s">
        <v>42</v>
      </c>
      <c r="C237" s="65"/>
      <c r="D237" s="65"/>
      <c r="E237" s="65"/>
      <c r="F237" s="65"/>
      <c r="G237" s="65"/>
      <c r="H237" s="65"/>
      <c r="I237" s="65"/>
      <c r="J237" s="65"/>
    </row>
    <row r="238" spans="2:10" ht="39.75" customHeight="1" x14ac:dyDescent="0.2">
      <c r="B238" s="66" t="s">
        <v>119</v>
      </c>
      <c r="C238" s="72"/>
      <c r="D238" s="72"/>
      <c r="E238" s="72"/>
      <c r="F238" s="72"/>
      <c r="G238" s="72"/>
      <c r="H238" s="72"/>
      <c r="I238" s="72"/>
      <c r="J238" s="72"/>
    </row>
    <row r="239" spans="2:10" x14ac:dyDescent="0.2">
      <c r="B239" s="1"/>
      <c r="C239" s="73" t="s">
        <v>0</v>
      </c>
      <c r="D239" s="73"/>
      <c r="E239" s="73"/>
      <c r="F239" s="73"/>
      <c r="G239" s="73"/>
      <c r="H239" s="73"/>
      <c r="I239" s="73"/>
      <c r="J239" s="1"/>
    </row>
    <row r="240" spans="2:10" x14ac:dyDescent="0.2">
      <c r="B240" s="71"/>
      <c r="C240" s="71"/>
      <c r="D240" s="71"/>
      <c r="E240" s="71"/>
      <c r="F240" s="71"/>
      <c r="G240" s="71"/>
      <c r="H240" s="71"/>
      <c r="I240" s="71"/>
      <c r="J240" s="71"/>
    </row>
    <row r="241" spans="2:10" ht="35.25" customHeight="1" x14ac:dyDescent="0.2">
      <c r="B241" s="55" t="s">
        <v>1</v>
      </c>
      <c r="C241" s="57" t="s">
        <v>2</v>
      </c>
      <c r="D241" s="58"/>
      <c r="E241" s="58"/>
      <c r="F241" s="59"/>
      <c r="G241" s="63" t="s">
        <v>3</v>
      </c>
      <c r="H241" s="64"/>
      <c r="I241" s="55" t="s">
        <v>11</v>
      </c>
      <c r="J241" s="55" t="s">
        <v>122</v>
      </c>
    </row>
    <row r="242" spans="2:10" x14ac:dyDescent="0.2">
      <c r="B242" s="56"/>
      <c r="C242" s="60"/>
      <c r="D242" s="61"/>
      <c r="E242" s="61"/>
      <c r="F242" s="62"/>
      <c r="G242" s="8" t="s">
        <v>5</v>
      </c>
      <c r="H242" s="8" t="s">
        <v>6</v>
      </c>
      <c r="I242" s="56"/>
      <c r="J242" s="56"/>
    </row>
    <row r="243" spans="2:10" ht="15" customHeight="1" x14ac:dyDescent="0.2">
      <c r="B243" s="11">
        <v>1</v>
      </c>
      <c r="C243" s="68" t="s">
        <v>145</v>
      </c>
      <c r="D243" s="69"/>
      <c r="E243" s="69"/>
      <c r="F243" s="70"/>
      <c r="G243" s="11" t="s">
        <v>8</v>
      </c>
      <c r="H243" s="11">
        <v>1</v>
      </c>
      <c r="I243" s="32">
        <v>2022</v>
      </c>
      <c r="J243" s="36">
        <v>800</v>
      </c>
    </row>
    <row r="244" spans="2:10" ht="15" customHeight="1" x14ac:dyDescent="0.2">
      <c r="B244" s="11">
        <v>2</v>
      </c>
      <c r="C244" s="68" t="s">
        <v>72</v>
      </c>
      <c r="D244" s="69"/>
      <c r="E244" s="69"/>
      <c r="F244" s="70"/>
      <c r="G244" s="11" t="s">
        <v>8</v>
      </c>
      <c r="H244" s="11">
        <v>4</v>
      </c>
      <c r="I244" s="32">
        <v>2022</v>
      </c>
      <c r="J244" s="36">
        <v>800</v>
      </c>
    </row>
    <row r="245" spans="2:10" ht="15" customHeight="1" x14ac:dyDescent="0.2">
      <c r="B245" s="11">
        <v>3</v>
      </c>
      <c r="C245" s="68" t="s">
        <v>146</v>
      </c>
      <c r="D245" s="69"/>
      <c r="E245" s="69"/>
      <c r="F245" s="70"/>
      <c r="G245" s="11" t="s">
        <v>16</v>
      </c>
      <c r="H245" s="11">
        <v>150</v>
      </c>
      <c r="I245" s="32">
        <v>2022</v>
      </c>
      <c r="J245" s="36">
        <v>130</v>
      </c>
    </row>
    <row r="246" spans="2:10" ht="15" customHeight="1" x14ac:dyDescent="0.2">
      <c r="B246" s="49" t="s">
        <v>103</v>
      </c>
      <c r="C246" s="49"/>
      <c r="D246" s="49"/>
      <c r="E246" s="49"/>
      <c r="F246" s="49"/>
      <c r="G246" s="49"/>
      <c r="H246" s="49"/>
      <c r="I246" s="49"/>
      <c r="J246" s="46">
        <f>SUM(J243:J245)</f>
        <v>1730</v>
      </c>
    </row>
    <row r="248" spans="2:10" ht="20.25" x14ac:dyDescent="0.2">
      <c r="B248" s="65" t="s">
        <v>42</v>
      </c>
      <c r="C248" s="65"/>
      <c r="D248" s="65"/>
      <c r="E248" s="65"/>
      <c r="F248" s="65"/>
      <c r="G248" s="65"/>
      <c r="H248" s="65"/>
      <c r="I248" s="65"/>
      <c r="J248" s="65"/>
    </row>
    <row r="249" spans="2:10" ht="23.25" customHeight="1" x14ac:dyDescent="0.2">
      <c r="B249" s="66" t="s">
        <v>120</v>
      </c>
      <c r="C249" s="66"/>
      <c r="D249" s="66"/>
      <c r="E249" s="66"/>
      <c r="F249" s="66"/>
      <c r="G249" s="66"/>
      <c r="H249" s="66"/>
      <c r="I249" s="66"/>
      <c r="J249" s="66"/>
    </row>
    <row r="250" spans="2:10" x14ac:dyDescent="0.2">
      <c r="B250" s="1"/>
      <c r="C250" s="67" t="s">
        <v>0</v>
      </c>
      <c r="D250" s="67"/>
      <c r="E250" s="67"/>
      <c r="F250" s="67"/>
      <c r="G250" s="67"/>
      <c r="H250" s="67"/>
      <c r="I250" s="67"/>
      <c r="J250" s="1"/>
    </row>
    <row r="251" spans="2:10" x14ac:dyDescent="0.2">
      <c r="B251" s="54"/>
      <c r="C251" s="54"/>
      <c r="D251" s="54"/>
      <c r="E251" s="54"/>
      <c r="F251" s="54"/>
      <c r="G251" s="54"/>
      <c r="H251" s="54"/>
      <c r="I251" s="54"/>
      <c r="J251" s="54"/>
    </row>
    <row r="252" spans="2:10" ht="36.75" customHeight="1" x14ac:dyDescent="0.2">
      <c r="B252" s="55" t="s">
        <v>1</v>
      </c>
      <c r="C252" s="57" t="s">
        <v>2</v>
      </c>
      <c r="D252" s="58"/>
      <c r="E252" s="58"/>
      <c r="F252" s="59"/>
      <c r="G252" s="63" t="s">
        <v>3</v>
      </c>
      <c r="H252" s="64"/>
      <c r="I252" s="55" t="s">
        <v>4</v>
      </c>
      <c r="J252" s="55" t="s">
        <v>122</v>
      </c>
    </row>
    <row r="253" spans="2:10" x14ac:dyDescent="0.2">
      <c r="B253" s="56"/>
      <c r="C253" s="60"/>
      <c r="D253" s="61"/>
      <c r="E253" s="61"/>
      <c r="F253" s="62"/>
      <c r="G253" s="8" t="s">
        <v>5</v>
      </c>
      <c r="H253" s="8" t="s">
        <v>6</v>
      </c>
      <c r="I253" s="56"/>
      <c r="J253" s="56"/>
    </row>
    <row r="254" spans="2:10" ht="18" customHeight="1" x14ac:dyDescent="0.2">
      <c r="B254" s="8">
        <v>1</v>
      </c>
      <c r="C254" s="51" t="s">
        <v>90</v>
      </c>
      <c r="D254" s="52"/>
      <c r="E254" s="52"/>
      <c r="F254" s="53"/>
      <c r="G254" s="11" t="s">
        <v>32</v>
      </c>
      <c r="H254" s="28">
        <v>10000</v>
      </c>
      <c r="I254" s="19">
        <v>2023</v>
      </c>
      <c r="J254" s="23">
        <v>2877.3</v>
      </c>
    </row>
    <row r="255" spans="2:10" ht="18" customHeight="1" x14ac:dyDescent="0.2">
      <c r="B255" s="8">
        <v>2</v>
      </c>
      <c r="C255" s="51" t="s">
        <v>51</v>
      </c>
      <c r="D255" s="52"/>
      <c r="E255" s="52"/>
      <c r="F255" s="53"/>
      <c r="G255" s="11" t="s">
        <v>32</v>
      </c>
      <c r="H255" s="28">
        <v>100</v>
      </c>
      <c r="I255" s="19">
        <v>2023</v>
      </c>
      <c r="J255" s="23">
        <v>234</v>
      </c>
    </row>
    <row r="256" spans="2:10" x14ac:dyDescent="0.2">
      <c r="B256" s="49" t="s">
        <v>103</v>
      </c>
      <c r="C256" s="49"/>
      <c r="D256" s="49"/>
      <c r="E256" s="49"/>
      <c r="F256" s="49"/>
      <c r="G256" s="49"/>
      <c r="H256" s="49"/>
      <c r="I256" s="49"/>
      <c r="J256" s="46">
        <f>SUM(J254:J255)</f>
        <v>3111.3</v>
      </c>
    </row>
    <row r="258" spans="2:10" ht="20.25" x14ac:dyDescent="0.2">
      <c r="B258" s="65" t="s">
        <v>42</v>
      </c>
      <c r="C258" s="65"/>
      <c r="D258" s="65"/>
      <c r="E258" s="65"/>
      <c r="F258" s="65"/>
      <c r="G258" s="65"/>
      <c r="H258" s="65"/>
      <c r="I258" s="65"/>
      <c r="J258" s="65"/>
    </row>
    <row r="259" spans="2:10" ht="15.75" customHeight="1" x14ac:dyDescent="0.2">
      <c r="B259" s="66" t="s">
        <v>121</v>
      </c>
      <c r="C259" s="66"/>
      <c r="D259" s="66"/>
      <c r="E259" s="66"/>
      <c r="F259" s="66"/>
      <c r="G259" s="66"/>
      <c r="H259" s="66"/>
      <c r="I259" s="66"/>
      <c r="J259" s="66"/>
    </row>
    <row r="260" spans="2:10" x14ac:dyDescent="0.2">
      <c r="B260" s="1"/>
      <c r="C260" s="67" t="s">
        <v>0</v>
      </c>
      <c r="D260" s="67"/>
      <c r="E260" s="67"/>
      <c r="F260" s="67"/>
      <c r="G260" s="67"/>
      <c r="H260" s="67"/>
      <c r="I260" s="67"/>
      <c r="J260" s="1"/>
    </row>
    <row r="261" spans="2:10" x14ac:dyDescent="0.2">
      <c r="B261" s="54"/>
      <c r="C261" s="54"/>
      <c r="D261" s="54"/>
      <c r="E261" s="54"/>
      <c r="F261" s="54"/>
      <c r="G261" s="54"/>
      <c r="H261" s="54"/>
      <c r="I261" s="54"/>
      <c r="J261" s="54"/>
    </row>
    <row r="262" spans="2:10" ht="36" customHeight="1" x14ac:dyDescent="0.2">
      <c r="B262" s="55" t="s">
        <v>1</v>
      </c>
      <c r="C262" s="57" t="s">
        <v>2</v>
      </c>
      <c r="D262" s="58"/>
      <c r="E262" s="58"/>
      <c r="F262" s="59"/>
      <c r="G262" s="63" t="s">
        <v>3</v>
      </c>
      <c r="H262" s="64"/>
      <c r="I262" s="55" t="s">
        <v>4</v>
      </c>
      <c r="J262" s="55" t="s">
        <v>122</v>
      </c>
    </row>
    <row r="263" spans="2:10" x14ac:dyDescent="0.2">
      <c r="B263" s="56"/>
      <c r="C263" s="60"/>
      <c r="D263" s="61"/>
      <c r="E263" s="61"/>
      <c r="F263" s="62"/>
      <c r="G263" s="8" t="s">
        <v>5</v>
      </c>
      <c r="H263" s="8" t="s">
        <v>6</v>
      </c>
      <c r="I263" s="56"/>
      <c r="J263" s="56"/>
    </row>
    <row r="264" spans="2:10" ht="15" customHeight="1" x14ac:dyDescent="0.2">
      <c r="B264" s="8">
        <v>1</v>
      </c>
      <c r="C264" s="51" t="s">
        <v>31</v>
      </c>
      <c r="D264" s="52"/>
      <c r="E264" s="52"/>
      <c r="F264" s="53"/>
      <c r="G264" s="8" t="s">
        <v>8</v>
      </c>
      <c r="H264" s="11">
        <v>24</v>
      </c>
      <c r="I264" s="19">
        <v>2023</v>
      </c>
      <c r="J264" s="37">
        <v>360</v>
      </c>
    </row>
    <row r="265" spans="2:10" ht="15" customHeight="1" x14ac:dyDescent="0.2">
      <c r="B265" s="8">
        <v>2</v>
      </c>
      <c r="C265" s="51" t="s">
        <v>30</v>
      </c>
      <c r="D265" s="52"/>
      <c r="E265" s="52"/>
      <c r="F265" s="53"/>
      <c r="G265" s="8" t="s">
        <v>23</v>
      </c>
      <c r="H265" s="11">
        <v>12</v>
      </c>
      <c r="I265" s="19">
        <v>2023</v>
      </c>
      <c r="J265" s="37">
        <v>350</v>
      </c>
    </row>
    <row r="266" spans="2:10" ht="15" customHeight="1" x14ac:dyDescent="0.2">
      <c r="B266" s="49" t="s">
        <v>103</v>
      </c>
      <c r="C266" s="49"/>
      <c r="D266" s="49"/>
      <c r="E266" s="49"/>
      <c r="F266" s="49"/>
      <c r="G266" s="49"/>
      <c r="H266" s="49"/>
      <c r="I266" s="49"/>
      <c r="J266" s="46">
        <f>SUM(J264:J265)</f>
        <v>710</v>
      </c>
    </row>
    <row r="268" spans="2:10" ht="45.75" customHeight="1" x14ac:dyDescent="0.2">
      <c r="B268" s="50" t="s">
        <v>123</v>
      </c>
      <c r="C268" s="50"/>
      <c r="D268" s="50"/>
      <c r="E268" s="50"/>
      <c r="F268" s="50"/>
      <c r="G268" s="50"/>
      <c r="H268" s="50"/>
      <c r="I268" s="50"/>
      <c r="J268" s="50"/>
    </row>
    <row r="269" spans="2:10" ht="60" customHeight="1" x14ac:dyDescent="0.2">
      <c r="B269" s="50" t="s">
        <v>124</v>
      </c>
      <c r="C269" s="50"/>
      <c r="D269" s="50"/>
      <c r="E269" s="50"/>
      <c r="F269" s="50"/>
      <c r="G269" s="50"/>
      <c r="H269" s="50"/>
      <c r="I269" s="50"/>
      <c r="J269" s="50"/>
    </row>
    <row r="270" spans="2:10" ht="60" customHeight="1" x14ac:dyDescent="0.2">
      <c r="B270" s="50" t="s">
        <v>147</v>
      </c>
      <c r="C270" s="50"/>
      <c r="D270" s="50"/>
      <c r="E270" s="50"/>
      <c r="F270" s="50"/>
      <c r="G270" s="50"/>
      <c r="H270" s="50"/>
      <c r="I270" s="50"/>
      <c r="J270" s="50"/>
    </row>
    <row r="271" spans="2:10" ht="60" customHeight="1" x14ac:dyDescent="0.2">
      <c r="B271" s="50" t="s">
        <v>148</v>
      </c>
      <c r="C271" s="50"/>
      <c r="D271" s="50"/>
      <c r="E271" s="50"/>
      <c r="F271" s="50"/>
      <c r="G271" s="50"/>
      <c r="H271" s="50"/>
      <c r="I271" s="50"/>
      <c r="J271" s="50"/>
    </row>
  </sheetData>
  <mergeCells count="308">
    <mergeCell ref="B60:I60"/>
    <mergeCell ref="C108:F108"/>
    <mergeCell ref="C109:F109"/>
    <mergeCell ref="C127:F127"/>
    <mergeCell ref="C171:F171"/>
    <mergeCell ref="B270:J270"/>
    <mergeCell ref="B271:J271"/>
    <mergeCell ref="C23:F23"/>
    <mergeCell ref="B21:B22"/>
    <mergeCell ref="C21:F22"/>
    <mergeCell ref="G21:H21"/>
    <mergeCell ref="I21:I22"/>
    <mergeCell ref="J21:J22"/>
    <mergeCell ref="C11:F11"/>
    <mergeCell ref="B2:J2"/>
    <mergeCell ref="C3:I3"/>
    <mergeCell ref="B5:J5"/>
    <mergeCell ref="B6:J6"/>
    <mergeCell ref="C7:I7"/>
    <mergeCell ref="B9:B10"/>
    <mergeCell ref="C9:F10"/>
    <mergeCell ref="G9:H9"/>
    <mergeCell ref="I9:I10"/>
    <mergeCell ref="J9:J10"/>
    <mergeCell ref="C12:F12"/>
    <mergeCell ref="C13:F13"/>
    <mergeCell ref="C14:F14"/>
    <mergeCell ref="B15:I15"/>
    <mergeCell ref="B17:J17"/>
    <mergeCell ref="B18:J18"/>
    <mergeCell ref="C19:I19"/>
    <mergeCell ref="B29:J29"/>
    <mergeCell ref="B30:B31"/>
    <mergeCell ref="C30:F31"/>
    <mergeCell ref="G30:H30"/>
    <mergeCell ref="I30:I31"/>
    <mergeCell ref="J30:J31"/>
    <mergeCell ref="B24:I24"/>
    <mergeCell ref="B26:J26"/>
    <mergeCell ref="B27:J27"/>
    <mergeCell ref="C28:I28"/>
    <mergeCell ref="B42:I42"/>
    <mergeCell ref="C37:F37"/>
    <mergeCell ref="C38:F38"/>
    <mergeCell ref="C39:F39"/>
    <mergeCell ref="C40:F40"/>
    <mergeCell ref="C41:F41"/>
    <mergeCell ref="C32:F32"/>
    <mergeCell ref="C33:F33"/>
    <mergeCell ref="C34:F34"/>
    <mergeCell ref="C35:F35"/>
    <mergeCell ref="C36:F36"/>
    <mergeCell ref="B51:I51"/>
    <mergeCell ref="B62:J62"/>
    <mergeCell ref="B63:J63"/>
    <mergeCell ref="B44:J44"/>
    <mergeCell ref="B45:J45"/>
    <mergeCell ref="C46:I46"/>
    <mergeCell ref="B47:J47"/>
    <mergeCell ref="B48:B49"/>
    <mergeCell ref="C48:F49"/>
    <mergeCell ref="G48:H48"/>
    <mergeCell ref="I48:I49"/>
    <mergeCell ref="C50:F50"/>
    <mergeCell ref="J48:J49"/>
    <mergeCell ref="B53:J53"/>
    <mergeCell ref="B54:J54"/>
    <mergeCell ref="B55:J55"/>
    <mergeCell ref="B56:B57"/>
    <mergeCell ref="C56:F57"/>
    <mergeCell ref="G56:H56"/>
    <mergeCell ref="I56:I57"/>
    <mergeCell ref="J56:J57"/>
    <mergeCell ref="C58:F58"/>
    <mergeCell ref="C59:F59"/>
    <mergeCell ref="C73:F73"/>
    <mergeCell ref="C68:F68"/>
    <mergeCell ref="C69:F69"/>
    <mergeCell ref="C70:F70"/>
    <mergeCell ref="C71:F71"/>
    <mergeCell ref="C72:F72"/>
    <mergeCell ref="C64:I64"/>
    <mergeCell ref="B65:J65"/>
    <mergeCell ref="B66:B67"/>
    <mergeCell ref="C66:F67"/>
    <mergeCell ref="G66:H66"/>
    <mergeCell ref="I66:I67"/>
    <mergeCell ref="J66:J67"/>
    <mergeCell ref="B79:J79"/>
    <mergeCell ref="B80:B81"/>
    <mergeCell ref="C80:F81"/>
    <mergeCell ref="G80:H80"/>
    <mergeCell ref="I80:I81"/>
    <mergeCell ref="J80:J81"/>
    <mergeCell ref="B74:I74"/>
    <mergeCell ref="B76:J76"/>
    <mergeCell ref="B77:J77"/>
    <mergeCell ref="C78:I78"/>
    <mergeCell ref="C87:F87"/>
    <mergeCell ref="C88:F88"/>
    <mergeCell ref="C89:F89"/>
    <mergeCell ref="C90:F90"/>
    <mergeCell ref="C82:F82"/>
    <mergeCell ref="C83:F83"/>
    <mergeCell ref="C84:F84"/>
    <mergeCell ref="C85:F85"/>
    <mergeCell ref="C86:F86"/>
    <mergeCell ref="B96:J96"/>
    <mergeCell ref="B97:B98"/>
    <mergeCell ref="C97:F98"/>
    <mergeCell ref="G97:H97"/>
    <mergeCell ref="I97:I98"/>
    <mergeCell ref="J97:J98"/>
    <mergeCell ref="B91:I91"/>
    <mergeCell ref="B93:J93"/>
    <mergeCell ref="B94:J94"/>
    <mergeCell ref="C95:I95"/>
    <mergeCell ref="B111:I111"/>
    <mergeCell ref="B114:J114"/>
    <mergeCell ref="B115:J115"/>
    <mergeCell ref="C104:F104"/>
    <mergeCell ref="C105:F105"/>
    <mergeCell ref="C106:F106"/>
    <mergeCell ref="C107:F107"/>
    <mergeCell ref="C110:F110"/>
    <mergeCell ref="C99:F99"/>
    <mergeCell ref="C100:F100"/>
    <mergeCell ref="C101:F101"/>
    <mergeCell ref="C102:F102"/>
    <mergeCell ref="C103:F103"/>
    <mergeCell ref="C125:F125"/>
    <mergeCell ref="C126:F126"/>
    <mergeCell ref="C128:F128"/>
    <mergeCell ref="C120:F120"/>
    <mergeCell ref="C121:F121"/>
    <mergeCell ref="C122:F122"/>
    <mergeCell ref="C123:F123"/>
    <mergeCell ref="C124:F124"/>
    <mergeCell ref="C116:I116"/>
    <mergeCell ref="B117:J117"/>
    <mergeCell ref="B118:B119"/>
    <mergeCell ref="C118:F119"/>
    <mergeCell ref="G118:H118"/>
    <mergeCell ref="I118:I119"/>
    <mergeCell ref="J118:J119"/>
    <mergeCell ref="C137:F137"/>
    <mergeCell ref="C133:I133"/>
    <mergeCell ref="B134:J134"/>
    <mergeCell ref="B135:B136"/>
    <mergeCell ref="C135:F136"/>
    <mergeCell ref="G135:H135"/>
    <mergeCell ref="I135:I136"/>
    <mergeCell ref="J135:J136"/>
    <mergeCell ref="B129:I129"/>
    <mergeCell ref="B131:J131"/>
    <mergeCell ref="B132:J132"/>
    <mergeCell ref="B143:J143"/>
    <mergeCell ref="B144:B145"/>
    <mergeCell ref="C144:F145"/>
    <mergeCell ref="G144:H144"/>
    <mergeCell ref="I144:I145"/>
    <mergeCell ref="J144:J145"/>
    <mergeCell ref="B138:I138"/>
    <mergeCell ref="B140:J140"/>
    <mergeCell ref="B141:J141"/>
    <mergeCell ref="C142:I142"/>
    <mergeCell ref="B151:I151"/>
    <mergeCell ref="B153:J153"/>
    <mergeCell ref="B154:J154"/>
    <mergeCell ref="C155:I155"/>
    <mergeCell ref="C146:F146"/>
    <mergeCell ref="C147:F147"/>
    <mergeCell ref="C148:F148"/>
    <mergeCell ref="C149:F149"/>
    <mergeCell ref="C150:F150"/>
    <mergeCell ref="B162:I162"/>
    <mergeCell ref="B164:J164"/>
    <mergeCell ref="B165:J165"/>
    <mergeCell ref="C166:I166"/>
    <mergeCell ref="C159:F159"/>
    <mergeCell ref="C160:F160"/>
    <mergeCell ref="C161:F161"/>
    <mergeCell ref="B156:J156"/>
    <mergeCell ref="B157:B158"/>
    <mergeCell ref="C157:F158"/>
    <mergeCell ref="G157:H157"/>
    <mergeCell ref="I157:I158"/>
    <mergeCell ref="J157:J158"/>
    <mergeCell ref="B173:I173"/>
    <mergeCell ref="B175:J175"/>
    <mergeCell ref="C176:J176"/>
    <mergeCell ref="C177:I177"/>
    <mergeCell ref="C170:F170"/>
    <mergeCell ref="C172:F172"/>
    <mergeCell ref="B167:J167"/>
    <mergeCell ref="B168:B169"/>
    <mergeCell ref="C168:F169"/>
    <mergeCell ref="G168:H168"/>
    <mergeCell ref="I168:I169"/>
    <mergeCell ref="J168:J169"/>
    <mergeCell ref="B183:I183"/>
    <mergeCell ref="B185:J185"/>
    <mergeCell ref="B186:J186"/>
    <mergeCell ref="C187:I187"/>
    <mergeCell ref="C181:F181"/>
    <mergeCell ref="C182:F182"/>
    <mergeCell ref="B178:J178"/>
    <mergeCell ref="B179:B180"/>
    <mergeCell ref="C179:F180"/>
    <mergeCell ref="G179:H179"/>
    <mergeCell ref="I179:I180"/>
    <mergeCell ref="J179:J180"/>
    <mergeCell ref="B197:J197"/>
    <mergeCell ref="B198:J198"/>
    <mergeCell ref="C199:I199"/>
    <mergeCell ref="C191:F191"/>
    <mergeCell ref="C192:F192"/>
    <mergeCell ref="C193:F193"/>
    <mergeCell ref="C194:F194"/>
    <mergeCell ref="B195:I195"/>
    <mergeCell ref="B188:J188"/>
    <mergeCell ref="B189:B190"/>
    <mergeCell ref="C189:F190"/>
    <mergeCell ref="G189:H189"/>
    <mergeCell ref="I189:I190"/>
    <mergeCell ref="J189:J190"/>
    <mergeCell ref="B205:I205"/>
    <mergeCell ref="B207:J207"/>
    <mergeCell ref="C208:J208"/>
    <mergeCell ref="C209:I209"/>
    <mergeCell ref="C203:F203"/>
    <mergeCell ref="C204:F204"/>
    <mergeCell ref="B200:J200"/>
    <mergeCell ref="B201:B202"/>
    <mergeCell ref="C201:F202"/>
    <mergeCell ref="G201:H201"/>
    <mergeCell ref="I201:I202"/>
    <mergeCell ref="J201:J202"/>
    <mergeCell ref="B215:I215"/>
    <mergeCell ref="B217:J217"/>
    <mergeCell ref="B218:J218"/>
    <mergeCell ref="C219:I219"/>
    <mergeCell ref="C213:F213"/>
    <mergeCell ref="C214:F214"/>
    <mergeCell ref="B210:J210"/>
    <mergeCell ref="B211:B212"/>
    <mergeCell ref="C211:F212"/>
    <mergeCell ref="G211:H211"/>
    <mergeCell ref="I211:I212"/>
    <mergeCell ref="J211:J212"/>
    <mergeCell ref="C223:F223"/>
    <mergeCell ref="C224:F224"/>
    <mergeCell ref="C225:F225"/>
    <mergeCell ref="C226:F226"/>
    <mergeCell ref="C227:F227"/>
    <mergeCell ref="B220:J220"/>
    <mergeCell ref="B221:B222"/>
    <mergeCell ref="C221:F222"/>
    <mergeCell ref="G221:H221"/>
    <mergeCell ref="I221:I222"/>
    <mergeCell ref="J221:J222"/>
    <mergeCell ref="B235:I235"/>
    <mergeCell ref="B237:J237"/>
    <mergeCell ref="B238:J238"/>
    <mergeCell ref="C239:I239"/>
    <mergeCell ref="C233:F233"/>
    <mergeCell ref="C234:F234"/>
    <mergeCell ref="C228:F228"/>
    <mergeCell ref="C229:F229"/>
    <mergeCell ref="C230:F230"/>
    <mergeCell ref="C231:F231"/>
    <mergeCell ref="C232:F232"/>
    <mergeCell ref="B246:I246"/>
    <mergeCell ref="B248:J248"/>
    <mergeCell ref="B249:J249"/>
    <mergeCell ref="C250:I250"/>
    <mergeCell ref="C243:F243"/>
    <mergeCell ref="C244:F244"/>
    <mergeCell ref="C245:F245"/>
    <mergeCell ref="B240:J240"/>
    <mergeCell ref="B241:B242"/>
    <mergeCell ref="C241:F242"/>
    <mergeCell ref="G241:H241"/>
    <mergeCell ref="I241:I242"/>
    <mergeCell ref="J241:J242"/>
    <mergeCell ref="B256:I256"/>
    <mergeCell ref="B258:J258"/>
    <mergeCell ref="B259:J259"/>
    <mergeCell ref="C260:I260"/>
    <mergeCell ref="C254:F254"/>
    <mergeCell ref="C255:F255"/>
    <mergeCell ref="B251:J251"/>
    <mergeCell ref="B252:B253"/>
    <mergeCell ref="C252:F253"/>
    <mergeCell ref="G252:H252"/>
    <mergeCell ref="I252:I253"/>
    <mergeCell ref="J252:J253"/>
    <mergeCell ref="B266:I266"/>
    <mergeCell ref="B268:J268"/>
    <mergeCell ref="B269:J269"/>
    <mergeCell ref="C264:F264"/>
    <mergeCell ref="C265:F265"/>
    <mergeCell ref="B261:J261"/>
    <mergeCell ref="B262:B263"/>
    <mergeCell ref="C262:F263"/>
    <mergeCell ref="G262:H262"/>
    <mergeCell ref="I262:I263"/>
    <mergeCell ref="J262:J26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2023-03-07T12:24:12Z</dcterms:modified>
</cp:coreProperties>
</file>