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МАРИНА\Медведева комп для нового 17.02.2021\HPSCANS\уже выложено\"/>
    </mc:Choice>
  </mc:AlternateContent>
  <xr:revisionPtr revIDLastSave="0" documentId="13_ncr:1_{8AED83AD-6255-4A1F-8B80-B680FEA7BF76}" xr6:coauthVersionLast="47" xr6:coauthVersionMax="47" xr10:uidLastSave="{00000000-0000-0000-0000-000000000000}"/>
  <bookViews>
    <workbookView xWindow="-120" yWindow="-120" windowWidth="29040" windowHeight="15840" xr2:uid="{F66E6A25-31A9-4317-84AF-C9329DC4806C}"/>
  </bookViews>
  <sheets>
    <sheet name="2024 (1 квартал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6" i="1" l="1"/>
  <c r="J296" i="1"/>
  <c r="K286" i="1"/>
  <c r="J286" i="1"/>
  <c r="K276" i="1"/>
  <c r="J276" i="1"/>
  <c r="J263" i="1"/>
  <c r="K261" i="1"/>
  <c r="K258" i="1"/>
  <c r="K248" i="1"/>
  <c r="K263" i="1" s="1"/>
  <c r="K239" i="1"/>
  <c r="J239" i="1"/>
  <c r="K228" i="1"/>
  <c r="J228" i="1"/>
  <c r="K218" i="1"/>
  <c r="J218" i="1"/>
  <c r="K206" i="1"/>
  <c r="J206" i="1"/>
  <c r="K194" i="1"/>
  <c r="J194" i="1"/>
  <c r="K184" i="1"/>
  <c r="J184" i="1"/>
  <c r="K172" i="1"/>
  <c r="K174" i="1" s="1"/>
  <c r="J172" i="1"/>
  <c r="J174" i="1" s="1"/>
  <c r="K164" i="1"/>
  <c r="J163" i="1"/>
  <c r="J164" i="1" s="1"/>
  <c r="J154" i="1"/>
  <c r="J153" i="1"/>
  <c r="K148" i="1"/>
  <c r="K143" i="1"/>
  <c r="K154" i="1" s="1"/>
  <c r="K135" i="1"/>
  <c r="J135" i="1"/>
  <c r="K118" i="1"/>
  <c r="J117" i="1"/>
  <c r="J118" i="1" s="1"/>
  <c r="K113" i="1"/>
  <c r="K112" i="1"/>
  <c r="J91" i="1"/>
  <c r="J87" i="1"/>
  <c r="J74" i="1"/>
  <c r="J75" i="1" s="1"/>
  <c r="J62" i="1"/>
  <c r="J63" i="1" s="1"/>
  <c r="J53" i="1"/>
  <c r="K46" i="1"/>
  <c r="K45" i="1"/>
  <c r="K53" i="1" s="1"/>
  <c r="J33" i="1"/>
  <c r="J24" i="1"/>
  <c r="J12" i="1"/>
</calcChain>
</file>

<file path=xl/sharedStrings.xml><?xml version="1.0" encoding="utf-8"?>
<sst xmlns="http://schemas.openxmlformats.org/spreadsheetml/2006/main" count="529" uniqueCount="179">
  <si>
    <t>Местная администрация внутригородского муниципального образования Санкт-Петербурга поселок Парголово</t>
  </si>
  <si>
    <t>(наименование внутригородского муниципального образования Санкт-Петербурга)</t>
  </si>
  <si>
    <t>ПЕРЕЧЕНЬ МЕРОПРИЯТИЙ МУНИЦИПАЛЬНОЙ ПРОГРАММЫ</t>
  </si>
  <si>
    <t>направленных на решение вопроса местного значения по осуществлению защиты прав потребителей КБК 992 0113 71000 03012 200</t>
  </si>
  <si>
    <t>(наименование вопроса местного значения)</t>
  </si>
  <si>
    <t>1. Перечень мероприятий программы, сроки и ожидаемые конечные результаты их реализации и объемы финансирования в 2024 году:</t>
  </si>
  <si>
    <t>№ п/п</t>
  </si>
  <si>
    <t>Наименование и адрес исполнения мероприятия</t>
  </si>
  <si>
    <t>Ожидаемые конечные результаты</t>
  </si>
  <si>
    <t>Срок исполнения мероприятия (год)</t>
  </si>
  <si>
    <t>Объемы финансирования (тыс. руб.)*</t>
  </si>
  <si>
    <t>Исполнено на 01.04.2024 (тыс. руб.)*</t>
  </si>
  <si>
    <t>ед.изм</t>
  </si>
  <si>
    <t>кол-во</t>
  </si>
  <si>
    <t>Изготовление евробуклетов «Защита прав потребителей»Как правильно подать жалобу /претензию на некачественный товар"</t>
  </si>
  <si>
    <t>шт</t>
  </si>
  <si>
    <t>ИТОГО</t>
  </si>
  <si>
    <t>направленных на решение вопроса местного значения по защите населения и территории внутригородского муниципального образования Санкт-Петербурга поселок Парголово от чрезвычайных ситуаций природного и техногенного характера КБК 992 0310 21900 00091 200</t>
  </si>
  <si>
    <t>Оказание услуг по проведению подготовки и обучения неработающего населения способом защиты и действиям в ЧС</t>
  </si>
  <si>
    <t>час</t>
  </si>
  <si>
    <t>Закупка СИЗ для работников</t>
  </si>
  <si>
    <t>Изготовление пособий для неработающего населения в области гражданской обороны и защиты от чрезвычайных ситуаций (евробуклеты )</t>
  </si>
  <si>
    <t>Паспорт безопасности школьника</t>
  </si>
  <si>
    <t>Дооборудование УКП по адресу СПб, ул. Федора Абрамова, д.6 ( ГБОУ СОШ № 482) и уголка гражданской защиты по адресу: СПб, ул. Федора Абрамова, д.20, к.2 (ГБОУ СОШ № 469)</t>
  </si>
  <si>
    <t>направленных на решение вопроса местного значения по организации временного трудоустройства несовершеннолетних граждан в возрасте от 14 до 18 лет в свободное от учебы время для муниципальных нужд МО Парголово КБК 992 0401 51000 00101 200</t>
  </si>
  <si>
    <t>Организация временного трудоустройства несовершеннолетних граждан в возрасте от 14 до 18 лет в свободное от учебы время для муниципальных нужд МО Парголово</t>
  </si>
  <si>
    <t>чел</t>
  </si>
  <si>
    <t>направленных на решение вопроса местного значения по ремонту и содержанию дорог, расположенных в границах МО Парголово (в соответствии с Постановлением Правительства Санкт-Петербурга) КБК 992 0409 31500 00111 200</t>
  </si>
  <si>
    <t>Объемы финансирования (тыс. руб.)***</t>
  </si>
  <si>
    <t>Ремонт автомобильных дорог по адресу: Парголово,  улица Некрасова, д. 1-43</t>
  </si>
  <si>
    <t>м2</t>
  </si>
  <si>
    <t>Ремонт автомобильных дорог по адресу: Парголово, 2 переулок ( Михайловка)</t>
  </si>
  <si>
    <t>Ремонт автомобильных дорог без закрытия движения автотранспорта (ямочный ремонт)</t>
  </si>
  <si>
    <t xml:space="preserve">Содержание земляного полотна и системы водоотвода автомобильных дорог </t>
  </si>
  <si>
    <t>Содержание ( уборка) проезжей части автомобильных дорог</t>
  </si>
  <si>
    <t>Выполнение работ по техническому обслуживанию и аварийно-восстановительным работам технических средств организации дорожного движения на территории МО Парголово</t>
  </si>
  <si>
    <t xml:space="preserve"> Выполнение  работ по устройству искусственных дорожных неровностей  по адресу : ул. Михаила Дудина д.25 к.2 ( ГОУ №  482 , ДДУ №  ), ул Федора Абрамова д.23  к.1. ул Заречная д. 41</t>
  </si>
  <si>
    <t>Восстановление водопропускных  труб под автомобильными  дорогами по ,  ул. Парковая  д. 8/1,  перекресток ул. Озерная- ул. Шишкина</t>
  </si>
  <si>
    <t xml:space="preserve"> Выполнение  работ по ремонту  искусственных дорожных неровностей   на внутриквартальной территории МО Парголово</t>
  </si>
  <si>
    <t xml:space="preserve"> Выполнение проектных работ по перекрытию автомобильных дорог  ул. Парковая  у д.8/1 и ул. Озерная у д.3  для ремонта водопропускных труб </t>
  </si>
  <si>
    <t>ед</t>
  </si>
  <si>
    <t xml:space="preserve">Поставка дорожных знаков  и организация дорожного движения при производстве работ  по восстановлении  водопропускных труб  под атомобильными  дорогами   ул. Парковая  у д.8/1 и ул. Озерная у д.3  </t>
  </si>
  <si>
    <t>Технический надзор</t>
  </si>
  <si>
    <t>%</t>
  </si>
  <si>
    <t>мероприятий, направленных на содействие развитию малого бизнеса на территории МО Парголово КБК 992 0412 34500 00120 200</t>
  </si>
  <si>
    <t>ед. изм</t>
  </si>
  <si>
    <t>Брошюра " В помощь субъектам малого предпринимательства для ЛО"</t>
  </si>
  <si>
    <t>Изготовление евробуклетов «Информационная поддержка субъектов малого предпринимательства на территории муниципального образования»</t>
  </si>
  <si>
    <t>направленных на решение вопроса местного значения по содержанию имущества, находящегося в собственности МО Парголово КБК 992 0502 35100 00291 200</t>
  </si>
  <si>
    <t>Объемы финансирования       (тыс. руб.)****</t>
  </si>
  <si>
    <t>Текущий ремонт здания по адресу: Парголово, ул. Полева д.8</t>
  </si>
  <si>
    <t>Монтаж и установка водогрейного котла  по адресу: Парголово, ул. Полевая д.8</t>
  </si>
  <si>
    <t>Юридические услуги по реорганизации  муниципальных унитарных предприятий МО  Парголово</t>
  </si>
  <si>
    <t>направленных на решение вопроса местного значения по благоустройству территории внутригородского муниципального образования Санкт-Петербурга поселок Парголово (ремонт покрытий внутриквартальных территорий и территории общего пользования, собственность на которые не разграничена) КБК 992 0503 60100 00131 200</t>
  </si>
  <si>
    <t>Срок исполнения мероприятия</t>
  </si>
  <si>
    <t>Ремонт  покрытия проезда по адресу : Парголово, Юкковское шоссе между д. 11-27</t>
  </si>
  <si>
    <t>Ремонт покрытия  проезда  по адресу : Парголово, от Выборгского шоссе 278 до ул. Подгорной 38</t>
  </si>
  <si>
    <t>Ремонт покрытия  проезда  по адресу : Парголово, ул. Ломоносова  (от д.44 до д.54)</t>
  </si>
  <si>
    <t>Ремонт покрытия  проезда  по адресу :  Парголово, ул. Ломоносова д.5</t>
  </si>
  <si>
    <t>Ремонт покрытий, расположенных на внутриквартальных территориях и территориях общего пользования, собственность на которые не разграниченаа (ямочный ремонт)</t>
  </si>
  <si>
    <t>направленных на решение вопроса местного значения по размещению, содержанию детских, спортивных площадок, включая ремонт расположенных на них элементов благоустройства, на внутриквартальных территориях  и территории общего пользования, собственность на которые не разграничена   КБК 992 0503 60200 00132 200/800 992 0503 60200 SP001 200 992 0503 60200 NP001 200</t>
  </si>
  <si>
    <t>Объемы финансирования       (тыс. руб.)**</t>
  </si>
  <si>
    <t>Выполнение работ по проектированию детских площадок  по адресам: Парголово, Осиновая Роща, ул. Сертоловская, д. 39, Парголово, ул Тихоокеанская д.1 кор. 3</t>
  </si>
  <si>
    <t>Выполнение  работ по  комплексному благоустройству территории МО Парголово по адресу: ул. Федора   Абрамова  д .8 лит. А</t>
  </si>
  <si>
    <t xml:space="preserve">Выполнение работ по комплексному благоустройству территории МО Парголово по адресу: Приозерское шоссе, дом 10, корпус 1 </t>
  </si>
  <si>
    <t xml:space="preserve">Выполнение  работ по комплексному благоустройству территории МО Парголово по адресу: Приозерское шоссе, дом 14, корпус 1 </t>
  </si>
  <si>
    <t>Выполнение работ по комплексному благоустройству территории МО Парголово по адресу: Приозерское шоссе, дом 14, корпус 3</t>
  </si>
  <si>
    <t>Выполнение работ по  комплексному благоустройству территории МО Парголово по адресу: Приозерское шоссе, дом 14, корпус 5</t>
  </si>
  <si>
    <t xml:space="preserve">Выполнение работ по комплексному благоустройству территории МО Парголово по адресу: Приозерское шоссе, дом 18, корпус 8 </t>
  </si>
  <si>
    <t xml:space="preserve">Выполнение работ по комплексному благоустройству территории МО Парголово по адресу: Юкковское шоссе, дом 6, корпус 6 </t>
  </si>
  <si>
    <t xml:space="preserve">Выполнение работ по комплексному благоустройству территории МО Парголово по адресу: Юкковское шоссе, дом 8, корпус 5 </t>
  </si>
  <si>
    <t xml:space="preserve">Выполнение  работ по  комплексному благоустройству территории МО Парголово по адресу: Юкковское шоссе д.10. корпус 4 и домом 12, корпус 4 </t>
  </si>
  <si>
    <t>Выполнение работ по комплексному благоустройству территории МО Парголово по адресу: Юкковское шоссе, дом 8, корпус 6</t>
  </si>
  <si>
    <t>Выполнение работ по комплексному благоустройству территории МО Парголово по адресу: Санкт-Петербург, пос. Парголово, Осиновая Роща, Приозерское шоссе, д. 14, корп. 6, лит. А</t>
  </si>
  <si>
    <t>Дооборудование детских и спортивных площадок (замена оборудования по сроку эксплуатации)</t>
  </si>
  <si>
    <t>Содержание детских и спортивных площадок, находящихся на балансе МО Парголово</t>
  </si>
  <si>
    <t>Текущий ремонт детского и спортивного игрового оборудования на детских и спортивных площадках , находящихся на балансе МО Парголово</t>
  </si>
  <si>
    <t>Замена песка в песочницах на детских площадках в соответствии с адресной программой</t>
  </si>
  <si>
    <t>м3</t>
  </si>
  <si>
    <t>Авторский надзор за выполнением работ согласно адресной программы</t>
  </si>
  <si>
    <t>Восстановительная стоимость зеленых насаждений согласно проектам  на выполнения работ по размещению детской  площадки по адресу:</t>
  </si>
  <si>
    <t>ед.</t>
  </si>
  <si>
    <t>направленных на решение вопросов местного значения по комплексному благоустройству на внутриквартальных территориях  и территорииях общего пользования, собственность на которые не разграничена  КБК 992 0503 60300 00133 200</t>
  </si>
  <si>
    <t>Выполнение работ по комплексному благоустройству территории парковой зоны по адресу: п. Парголово, Осиновая Роща, между Апраксинской ул. и Выборгским шоссе (4 этап)</t>
  </si>
  <si>
    <t>Выполнение работ по комплексному благоустройству территории парковой зоны по адресу: п. Парголово, Осиновая Роща, между Апраксинской ул. и Выборгским шоссе (5 этап)</t>
  </si>
  <si>
    <t>Выполнение работ по комплексному благоустройству территории парковой зоны по адресу: Санкт-Петербург, пос. Парголово, Осиновая Роща, Приозерское шоссе, д. 18, корп. 3, лит. А</t>
  </si>
  <si>
    <t>Выполнение работ по проектированию комплексного благоустройства территории по адресам: ул. Федора Абрамова д. 19 к. 1 (0,43 га), ул. Федора Абрамова д.21 к. 1 (0,29 га), ул. Федора Абрамова 23 к. 1 (0,78) ( инженерно-геодезических изысканий и разработка концепции )</t>
  </si>
  <si>
    <t>Содержание элементов  озеления (уход за зелеными насаждениями ) по адресу: п. Парголово, Федора Абрамова д.4, Валерия Гаврилина д. .3 /2, ул Первого мая д.81, ул. Первого мая д.91</t>
  </si>
  <si>
    <t>Выполнение работ по благоустройству территории общего пользования (содержание элементов озеленения, посадка летников) по адресам: Парголово, ул. Ломоносова д.17</t>
  </si>
  <si>
    <t>м2/шт</t>
  </si>
  <si>
    <t>318/650</t>
  </si>
  <si>
    <t>Восстановительная стоимость зеленых насаждений согласно проекту  на выполнения работ по размещению зоны отдыха</t>
  </si>
  <si>
    <t>1</t>
  </si>
  <si>
    <t>Размещение парковочных столбиков по адресу: Санкт-Петербург, пос. Парголово, Санаторный пер. у д. 51 (детская площадка)</t>
  </si>
  <si>
    <t>направленных на решение вопроса местного значения по осуществлению работ в сфере озеленения на территориях зеленых насаждений общего пользования местного значения МО Парголово, КБК 992 0503 60400 00151 200</t>
  </si>
  <si>
    <t>Объемы финансирования       (тыс. руб.)***</t>
  </si>
  <si>
    <t xml:space="preserve">Содержание территорий зеленых насаждений общего пользования местного значения  </t>
  </si>
  <si>
    <t xml:space="preserve">Проведение санитарных рубок, а также удаление аварийных, больных деревьев и кустарников на территории зеленых насаждений общего пользования местного значения </t>
  </si>
  <si>
    <t xml:space="preserve">Проведение компенсационного озеленения на территориях зеленых насаждений общего пользования местного значения </t>
  </si>
  <si>
    <t xml:space="preserve">Посадка летников и многолетников: улица Первого Мая, участок 11, (внутриквартальный сквер севернее д.87, лит. А) </t>
  </si>
  <si>
    <t>Выполнение работ по размещению детской площадки и зоны отдыха по адресу : п. Парголово, сквер б/н южнее д.2 по Старожиловской ул. (п. Парголово, Торфяное)</t>
  </si>
  <si>
    <t>Выполнение работ по содержанию и ремонту парковых фонарей (сквер б/н восточнее д. 39, корп. 7, по ул. Некрасова)</t>
  </si>
  <si>
    <t xml:space="preserve">Обследование деревьев на территориях зеленых насаждений общего пользования местного значения </t>
  </si>
  <si>
    <t>чел/час</t>
  </si>
  <si>
    <t>Выполнение работ по паспортизации территории зеленых насаждений общего пользвания местного значения</t>
  </si>
  <si>
    <t>Содержание элементов  озеления (уход за зелеными насаждениями ) по адресу: п. Парголово, сквер б/н южнее д.2 по Старожиловской ул. (п. Парголово, Торфяное), сквер б/н севернее дома .87 по ул.  Первого Мая</t>
  </si>
  <si>
    <t>направленных на решение вопроса местного значения по проведению санитарных рубок, (в том числе удаление аварийных, больных деревьев и кустарников) на территориях не относящихся к территориям зеленых насаждений в соответствии с Законом Санкт-Петербурга КБК 992 0503 60500 00152 200</t>
  </si>
  <si>
    <t>1. Перечень мероприятий программы, сроки и ожидаемые конечные результаты их реализации  и объемы финансирования в 2024 году:</t>
  </si>
  <si>
    <t>Санитарная рубка (в том числе удаление аварийных, больных  деревьев и кустарников) на территориях, не относящихся к территориям зеленых насаждений в соответствии с законом Санкт-Петербурга</t>
  </si>
  <si>
    <t xml:space="preserve">Обследование зеленых насаждений </t>
  </si>
  <si>
    <t>направленных на решение вопроса местного значения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 МО Парголово КБК 992 0503 60600 00161 200</t>
  </si>
  <si>
    <t>Монтаж , демонтаж новогодних   уличных елей, для празднования Нового года и Рождества</t>
  </si>
  <si>
    <t xml:space="preserve"> Приобретение пластиковых новогодних  шаров </t>
  </si>
  <si>
    <t>направленных на решение вопроса местного значения по осуществлению экологического просвещения, а также организацию экологического воспитания и формировании экологической культуры в области обращения с твердыми коммунальными отходами на территории МО Парголово КБК 992 0709 41100 00171 200</t>
  </si>
  <si>
    <t>Объемы финансирования          (тыс. руб.)*</t>
  </si>
  <si>
    <t xml:space="preserve">Дворовый экопросветительский соседский праздник «Узнай все о переработке отходов и раздельном сборе». </t>
  </si>
  <si>
    <t>Организация и проведение экологической игры «Чистые Игры»</t>
  </si>
  <si>
    <t>направленных на решение вопроса местного значения по военно-патриотическому воспитанию молодежи на территории МО Парголово 
КБК 992 0709 43110 00191 200</t>
  </si>
  <si>
    <t>Объемы финансирования (тыс.руб.)*</t>
  </si>
  <si>
    <t>Подарочные наборы для призывников</t>
  </si>
  <si>
    <t>Проведение  военно-спортивной игры «Зарница»</t>
  </si>
  <si>
    <t>направленных на решение вопроса местного значения по организации и участию в реализации мер по профилактике дорожно-транспортного травматизма на территории МО Парголово КБК 992 0709 43120 00491 200</t>
  </si>
  <si>
    <t>Изготовление евробуклетов «Осторожно дорога!»</t>
  </si>
  <si>
    <t>Приобретение светоотражающих жилетов для детей</t>
  </si>
  <si>
    <t>Проведение мероприятия по безопасности дорожного движения для учащихся школ, расположенных на территории МО Парголово</t>
  </si>
  <si>
    <t>Приобретение светоотражающих значков для детей</t>
  </si>
  <si>
    <t>шт.</t>
  </si>
  <si>
    <t>направленных на решение вопроса местного значения по участию в  деятельности по профилактике правонарушений  на территории МО Парголово КБК 992 0709 43130 00510 200</t>
  </si>
  <si>
    <t>Изготовление евробуклетов «Как избежать обмана при покупках в интернете», «Осторожно мошенники!»</t>
  </si>
  <si>
    <t>Изготовление евробуклетов «Памятка для мигранта»</t>
  </si>
  <si>
    <t>Проведение обучающего семинара для мигрантов</t>
  </si>
  <si>
    <t>Закупка конвертов для предписаний об административных правонарушениях</t>
  </si>
  <si>
    <t>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Парголово КБК 992 0709 43140 00521 200</t>
  </si>
  <si>
    <t>Изготовление евробуклетов «Противодействие экстремизму», «Терроризм – угроза обществу», «Памятка по правилам и порядку поведения при угрозе терактов»</t>
  </si>
  <si>
    <t>Изготовление брошюр «Памятка населению по защите и действиям при угрозе и совершении террористических актов»</t>
  </si>
  <si>
    <t>направленных на решение вопроса местного значения по организации и 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Парголово КБК 992 0709 43150 00531 200</t>
  </si>
  <si>
    <t>Изготовление брошюр «Я выбираю жизнь»</t>
  </si>
  <si>
    <t>Изготовление евробуклетов «Жизнь без наркотиков!»</t>
  </si>
  <si>
    <t>Внеурочное интерактивное мероприятие по профилактике наркомании, табакокурения, алкоголизации среди подростков 13-18 лет проект «Наше будущее» программа «Мыслить»</t>
  </si>
  <si>
    <t>направленных на решение вопроса местного значения по организации местных и участию в организации и проведении городских праздничных и иных зрелищных мероприятий КБК 992 0801 45000 00201 200</t>
  </si>
  <si>
    <t>1. Перечень мероприятий программы, сроки и ожидаемые конечные результаты их реализации и объемы финансирования на 2024 год:</t>
  </si>
  <si>
    <t>Срок исполнения мероприятия  (год)</t>
  </si>
  <si>
    <t xml:space="preserve">Участие в организации и проведении праздничного мероприятия, посвященного Дню полного освобождения Ленинграда от Блокады   </t>
  </si>
  <si>
    <t xml:space="preserve">Участие в организации и проведении уличных гуляний «Масленица»  </t>
  </si>
  <si>
    <t xml:space="preserve">Участие в организации и проведении праздничного мероприятия, посвященного Дню Победы на территории МО поселок Парголово (проведение таурно- торжественных митингов, шествий и возложений на местах братско-воинских захоронений , вручение памятных подарко ветеранам)     </t>
  </si>
  <si>
    <t>Участие в организации и проведении торжественных награждений учащихся  ГБОУ школ, расположенных на территории МО Парголово, премией МО Парголово "Ученая сова"</t>
  </si>
  <si>
    <t>Проведение праздничных мероприятий, посвященных Дню защиты детей «Планета детства»</t>
  </si>
  <si>
    <t>Поставка подарочных наборов выпускникам 11-ых классов,
окончившим обучение с знаком «За особые успехи в учении I и II степеней»</t>
  </si>
  <si>
    <t>Организация и проведение экскурсий для жителей, зарегистрированных на территории МО Парголово.</t>
  </si>
  <si>
    <t>Участие в организации и проведении праздничного мероприятия, посвященного Дню поселка Парголово</t>
  </si>
  <si>
    <t xml:space="preserve">Участие в организации и проведении праздничного мероприятия, посвященного Дню знаний (приобретение наборов для первоклассников) </t>
  </si>
  <si>
    <t xml:space="preserve">Участие в организации и проведении праздничного мероприятия, посвященного Дню пожилого человека </t>
  </si>
  <si>
    <t xml:space="preserve">Участие в организации и проведении  мероприятия, посвященного Дню матери </t>
  </si>
  <si>
    <t>Транспортное обслуживание торжественных и концертных мероприятий для ветеранов</t>
  </si>
  <si>
    <t>Участие в организации и проведении мероприятий, посвященных встрече Нового года и Рождества для детей от 2-10 лет, детей-инвалидов, детей, находящихся под опекой, попечительством и в приемных семьях, лиц, признанных недееспособными (вручение сладких наборов)</t>
  </si>
  <si>
    <t>Поздравление жителей МО Парголово с юбилейными датами (85 лет и старше, юбилеи совместной жизни 50 лет)</t>
  </si>
  <si>
    <t>Транспортное обслуживание и экскурсионное сопровождение  учащихся кадетских классов, ГБОУ школ, расположенных на территории МО Парголово</t>
  </si>
  <si>
    <t>Приобретение продукции с символикой МО Парголово для проведения массовых культурно-досуговых мероприятий в 2024 году.</t>
  </si>
  <si>
    <t>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 КБК 992 1102 51200 00241 200</t>
  </si>
  <si>
    <t>Первенство МО Парголово по бегу</t>
  </si>
  <si>
    <t>Физкультурно-массовое мероприятие для детей и родителей (Веселые старты)</t>
  </si>
  <si>
    <t xml:space="preserve">Участие в организации и проведении спортивного мероприятия, посвящённого Дню дошкольного работника «Детсадовские чемпионы» </t>
  </si>
  <si>
    <t>Проведение детских соревнований на беговелах «Беговелик»</t>
  </si>
  <si>
    <t>Призовой фонд для проведения спортивных мероприятий  для жителей МО Парголово</t>
  </si>
  <si>
    <t>направленных на решение вопроса местного значения по периодическому изданию, учрежденному представительными органами местного самоуправления КБК 992 1202 45700 00251 200</t>
  </si>
  <si>
    <t>Объемы финансирования (тыс. руб.)****</t>
  </si>
  <si>
    <t>Выпуск ежемесячной информационной газеты А3 (96 полос)</t>
  </si>
  <si>
    <t>экз</t>
  </si>
  <si>
    <t xml:space="preserve">Оперативный спецвыпуск, А4 (300 полос) </t>
  </si>
  <si>
    <t>направленных на решение вопроса местного значения по содержанию муниципальной информационной службы МО Парголово КБК 992 1204 45710 00252 200</t>
  </si>
  <si>
    <t>Информационное сопровождение деятельности МО Парголово</t>
  </si>
  <si>
    <t>Обслуживание сайта</t>
  </si>
  <si>
    <t>мес</t>
  </si>
  <si>
    <t>*Утверждено постановлением Местой администрации МО Парголово от 02.11.2023 № 40 «Об утверждении муниципальных программ, финансируемых из местного бюджета внутригородского муниципального образования города федерального значения Санкт-Петербурга поселок Парголово на 2024 год и на плановый период 2025 и 2026 годов»</t>
  </si>
  <si>
    <t>**Утверждено постановлением Местой администрации МО Парголово от 04.12.2023 № 49 «О внесении изменений в постановление Местной администрации внутригородского муниципального образования города федерального значения Санкт-Петербурга поселок Парголово от 02.11.20232 № 40 «Об утверждении муниципальных программ, финансируемых из местного бюджета внутригородского муниципального образования города федерального значения Санкт-Петербурга поселок Парголово на 2024 год и на плановый период 2025 и 2026 годов»</t>
  </si>
  <si>
    <t>***Утверждено постановлением Местой администрации МО Парголово от 25.01.2024 № 02 «О внесении изменений в постановление Местной администрации внутригородского муниципального образования города федерального значения Санкт-Петербурга поселок Парголово от 02.11.20232 № 40 «Об утверждении муниципальных программ, финансируемых из местного бюджета внутригородского муниципального образования города федерального значения Санкт-Петербурга поселок Парголово на 2024 год и на плановый период 2025 и 2026 годов»</t>
  </si>
  <si>
    <t>****Утверждено постановлением Местой администрации МО Парголово от 04.03.2024 № 10 «О внесении изменений в постановление Местной администрации внутригородского муниципального образования города федерального значения Санкт-Петербурга поселок Парголово от 02.11.20232 № 40 «Об утверждении муниципальных программ, финансируемых из местного бюджета внутригородского муниципального образования города федерального значения Санкт-Петербурга поселок Парголово на 2024 год и на плановый период 2025 и 2026 годов»</t>
  </si>
  <si>
    <t>Очистка территории от поросли по адресу :  сквер без номера северо- западнее д. 6 корп 2  по ул.  Колхозной , сквер б/н восточнее д. 39, корп. 7, по ул. Некрасова</t>
  </si>
  <si>
    <t>Ремонт покрытия пешеходной дорожки по адресу : Парголово , от  дома 14 корп 6 по Юкковскому шоссе в сторону п. Юкки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</si>
</sst>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_-* #,##0.0_р_._-;\-* #,##0.0_р_._-;_-* &quot;-&quot;??_р_._-;_-@_-"/>
  </numFmts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0"/>
      <color theme="1"/>
      <name val="Arial Cyr"/>
      <charset val="204"/>
    </font>
    <font>
      <sz val="10"/>
      <color theme="1"/>
      <name val="Times New Roman"/>
      <family val="1"/>
      <charset val="204"/>
    </font>
    <font>
      <sz val="10"/>
      <color rgb="FFFF0000"/>
      <name val="Arial Cyr"/>
      <charset val="204"/>
    </font>
    <font>
      <sz val="9"/>
      <color theme="3" tint="0.39997558519241921"/>
      <name val="Times New Roman"/>
      <family val="1"/>
      <charset val="204"/>
    </font>
    <font>
      <sz val="11"/>
      <color theme="3" tint="0.3999755851924192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6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203">
    <xf numFmtId="0" fontId="0" fillId="0" borderId="0" xfId="0"/>
    <xf numFmtId="0" fontId="4" fillId="0" borderId="0" xfId="1" applyFont="1"/>
    <xf numFmtId="0" fontId="5" fillId="0" borderId="0" xfId="1" applyFont="1" applyAlignment="1">
      <alignment horizontal="left"/>
    </xf>
    <xf numFmtId="0" fontId="5" fillId="0" borderId="0" xfId="1" applyFont="1"/>
    <xf numFmtId="0" fontId="5" fillId="0" borderId="0" xfId="1" applyFont="1" applyAlignment="1">
      <alignment horizontal="right"/>
    </xf>
    <xf numFmtId="0" fontId="7" fillId="0" borderId="0" xfId="1" applyFont="1" applyAlignment="1">
      <alignment horizontal="center"/>
    </xf>
    <xf numFmtId="0" fontId="4" fillId="0" borderId="0" xfId="1" applyFont="1" applyAlignment="1">
      <alignment vertical="center"/>
    </xf>
    <xf numFmtId="0" fontId="5" fillId="0" borderId="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164" fontId="4" fillId="0" borderId="8" xfId="1" applyNumberFormat="1" applyFont="1" applyBorder="1" applyAlignment="1">
      <alignment vertical="center" wrapText="1"/>
    </xf>
    <xf numFmtId="0" fontId="3" fillId="0" borderId="0" xfId="1"/>
    <xf numFmtId="164" fontId="10" fillId="0" borderId="7" xfId="1" applyNumberFormat="1" applyFont="1" applyBorder="1"/>
    <xf numFmtId="0" fontId="3" fillId="0" borderId="0" xfId="1" applyAlignment="1">
      <alignment vertical="center"/>
    </xf>
    <xf numFmtId="0" fontId="5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164" fontId="4" fillId="0" borderId="7" xfId="1" applyNumberFormat="1" applyFont="1" applyBorder="1" applyAlignment="1">
      <alignment vertical="center" wrapText="1"/>
    </xf>
    <xf numFmtId="0" fontId="3" fillId="0" borderId="7" xfId="1" applyBorder="1" applyAlignment="1">
      <alignment vertical="center"/>
    </xf>
    <xf numFmtId="164" fontId="9" fillId="0" borderId="7" xfId="1" applyNumberFormat="1" applyFont="1" applyBorder="1" applyAlignment="1">
      <alignment vertical="center" wrapText="1"/>
    </xf>
    <xf numFmtId="0" fontId="10" fillId="0" borderId="7" xfId="1" applyFont="1" applyBorder="1" applyAlignment="1">
      <alignment vertical="center"/>
    </xf>
    <xf numFmtId="0" fontId="9" fillId="0" borderId="0" xfId="1" applyFont="1" applyAlignment="1">
      <alignment horizontal="center" vertical="center" wrapText="1"/>
    </xf>
    <xf numFmtId="165" fontId="4" fillId="0" borderId="7" xfId="1" applyNumberFormat="1" applyFont="1" applyBorder="1" applyAlignment="1">
      <alignment vertical="center"/>
    </xf>
    <xf numFmtId="165" fontId="9" fillId="0" borderId="7" xfId="1" applyNumberFormat="1" applyFont="1" applyBorder="1" applyAlignment="1">
      <alignment vertical="center"/>
    </xf>
    <xf numFmtId="0" fontId="10" fillId="0" borderId="0" xfId="1" applyFont="1"/>
    <xf numFmtId="0" fontId="2" fillId="0" borderId="0" xfId="0" applyFont="1"/>
    <xf numFmtId="0" fontId="5" fillId="2" borderId="7" xfId="1" applyFont="1" applyFill="1" applyBorder="1" applyAlignment="1">
      <alignment horizontal="center" vertical="center"/>
    </xf>
    <xf numFmtId="0" fontId="11" fillId="0" borderId="0" xfId="1" applyFont="1"/>
    <xf numFmtId="3" fontId="4" fillId="0" borderId="7" xfId="1" applyNumberFormat="1" applyFont="1" applyBorder="1" applyAlignment="1">
      <alignment horizontal="center" vertical="center"/>
    </xf>
    <xf numFmtId="166" fontId="4" fillId="0" borderId="7" xfId="1" applyNumberFormat="1" applyFont="1" applyBorder="1" applyAlignment="1">
      <alignment horizontal="center" vertical="center" wrapText="1"/>
    </xf>
    <xf numFmtId="165" fontId="4" fillId="0" borderId="7" xfId="1" applyNumberFormat="1" applyFont="1" applyBorder="1" applyAlignment="1">
      <alignment horizontal="center" vertical="center"/>
    </xf>
    <xf numFmtId="0" fontId="9" fillId="0" borderId="0" xfId="1" applyFont="1"/>
    <xf numFmtId="166" fontId="9" fillId="0" borderId="7" xfId="1" applyNumberFormat="1" applyFont="1" applyBorder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164" fontId="4" fillId="0" borderId="8" xfId="1" applyNumberFormat="1" applyFont="1" applyBorder="1" applyAlignment="1">
      <alignment horizontal="right" vertical="center" wrapText="1"/>
    </xf>
    <xf numFmtId="0" fontId="3" fillId="0" borderId="7" xfId="1" applyBorder="1"/>
    <xf numFmtId="0" fontId="10" fillId="0" borderId="7" xfId="1" applyFont="1" applyBorder="1"/>
    <xf numFmtId="0" fontId="12" fillId="0" borderId="0" xfId="1" applyFont="1"/>
    <xf numFmtId="0" fontId="12" fillId="0" borderId="7" xfId="1" applyFont="1" applyBorder="1"/>
    <xf numFmtId="0" fontId="9" fillId="0" borderId="0" xfId="0" applyFont="1" applyAlignment="1">
      <alignment vertical="center" wrapText="1"/>
    </xf>
    <xf numFmtId="0" fontId="4" fillId="0" borderId="0" xfId="1" applyFont="1" applyAlignment="1">
      <alignment horizontal="center" vertical="center"/>
    </xf>
    <xf numFmtId="166" fontId="7" fillId="0" borderId="0" xfId="1" applyNumberFormat="1" applyFont="1" applyAlignment="1">
      <alignment horizontal="center" vertical="top"/>
    </xf>
    <xf numFmtId="0" fontId="13" fillId="2" borderId="7" xfId="1" applyFont="1" applyFill="1" applyBorder="1" applyAlignment="1">
      <alignment horizontal="center" vertical="center"/>
    </xf>
    <xf numFmtId="0" fontId="3" fillId="0" borderId="7" xfId="1" applyBorder="1" applyAlignment="1">
      <alignment horizontal="center" vertical="center"/>
    </xf>
    <xf numFmtId="165" fontId="4" fillId="0" borderId="7" xfId="1" applyNumberFormat="1" applyFont="1" applyBorder="1" applyAlignment="1">
      <alignment horizontal="right" vertical="center" wrapText="1"/>
    </xf>
    <xf numFmtId="165" fontId="4" fillId="0" borderId="7" xfId="1" applyNumberFormat="1" applyFont="1" applyBorder="1" applyAlignment="1">
      <alignment horizontal="right" vertical="center"/>
    </xf>
    <xf numFmtId="165" fontId="4" fillId="0" borderId="7" xfId="0" applyNumberFormat="1" applyFont="1" applyBorder="1" applyAlignment="1">
      <alignment horizontal="right" vertical="center"/>
    </xf>
    <xf numFmtId="166" fontId="4" fillId="0" borderId="7" xfId="1" applyNumberFormat="1" applyFont="1" applyBorder="1" applyAlignment="1">
      <alignment horizontal="right" vertical="center" wrapText="1"/>
    </xf>
    <xf numFmtId="0" fontId="12" fillId="2" borderId="7" xfId="1" applyFont="1" applyFill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165" fontId="9" fillId="0" borderId="7" xfId="1" applyNumberFormat="1" applyFont="1" applyBorder="1" applyAlignment="1">
      <alignment horizontal="right" vertical="center" wrapText="1"/>
    </xf>
    <xf numFmtId="0" fontId="4" fillId="2" borderId="7" xfId="1" applyFont="1" applyFill="1" applyBorder="1" applyAlignment="1">
      <alignment horizontal="center" vertical="center"/>
    </xf>
    <xf numFmtId="0" fontId="14" fillId="0" borderId="7" xfId="1" applyFont="1" applyBorder="1"/>
    <xf numFmtId="0" fontId="15" fillId="0" borderId="0" xfId="0" applyFont="1"/>
    <xf numFmtId="0" fontId="4" fillId="0" borderId="7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6" fillId="0" borderId="0" xfId="0" applyFont="1"/>
    <xf numFmtId="0" fontId="17" fillId="0" borderId="0" xfId="0" applyFont="1"/>
    <xf numFmtId="0" fontId="13" fillId="0" borderId="7" xfId="1" applyFont="1" applyBorder="1" applyAlignment="1">
      <alignment horizontal="center" vertical="center"/>
    </xf>
    <xf numFmtId="49" fontId="13" fillId="0" borderId="7" xfId="1" applyNumberFormat="1" applyFont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9" fillId="0" borderId="0" xfId="0" applyFont="1"/>
    <xf numFmtId="0" fontId="1" fillId="0" borderId="0" xfId="0" applyFont="1"/>
    <xf numFmtId="0" fontId="4" fillId="0" borderId="8" xfId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" fontId="4" fillId="0" borderId="7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vertical="center"/>
    </xf>
    <xf numFmtId="0" fontId="4" fillId="0" borderId="7" xfId="1" applyFont="1" applyBorder="1"/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right" vertical="center" wrapText="1"/>
    </xf>
    <xf numFmtId="164" fontId="4" fillId="0" borderId="7" xfId="1" applyNumberFormat="1" applyFont="1" applyBorder="1" applyAlignment="1">
      <alignment horizontal="right" vertical="center"/>
    </xf>
    <xf numFmtId="165" fontId="4" fillId="0" borderId="11" xfId="1" applyNumberFormat="1" applyFont="1" applyBorder="1" applyAlignment="1">
      <alignment vertical="center"/>
    </xf>
    <xf numFmtId="0" fontId="5" fillId="0" borderId="8" xfId="1" applyFont="1" applyBorder="1" applyAlignment="1">
      <alignment horizontal="right" vertical="center" wrapText="1"/>
    </xf>
    <xf numFmtId="0" fontId="3" fillId="0" borderId="7" xfId="1" applyBorder="1" applyAlignment="1">
      <alignment horizontal="left" vertical="center"/>
    </xf>
    <xf numFmtId="164" fontId="5" fillId="0" borderId="7" xfId="1" applyNumberFormat="1" applyFont="1" applyBorder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9" xfId="1" applyFont="1" applyBorder="1" applyAlignment="1">
      <alignment horizontal="center" vertical="center"/>
    </xf>
    <xf numFmtId="165" fontId="13" fillId="0" borderId="7" xfId="1" applyNumberFormat="1" applyFont="1" applyBorder="1" applyAlignment="1">
      <alignment vertical="center"/>
    </xf>
    <xf numFmtId="164" fontId="5" fillId="0" borderId="7" xfId="1" applyNumberFormat="1" applyFont="1" applyBorder="1" applyAlignment="1">
      <alignment horizontal="right" vertical="center"/>
    </xf>
    <xf numFmtId="0" fontId="6" fillId="0" borderId="1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top"/>
    </xf>
    <xf numFmtId="0" fontId="9" fillId="0" borderId="1" xfId="1" applyFont="1" applyBorder="1" applyAlignment="1">
      <alignment horizontal="left" vertical="center"/>
    </xf>
    <xf numFmtId="164" fontId="5" fillId="0" borderId="7" xfId="1" applyNumberFormat="1" applyFont="1" applyBorder="1" applyAlignment="1">
      <alignment horizontal="center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top"/>
    </xf>
    <xf numFmtId="0" fontId="9" fillId="0" borderId="0" xfId="1" applyFont="1" applyAlignment="1">
      <alignment horizontal="left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164" fontId="5" fillId="0" borderId="8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/>
    </xf>
    <xf numFmtId="164" fontId="5" fillId="2" borderId="7" xfId="1" applyNumberFormat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9" fillId="0" borderId="0" xfId="1" applyFont="1" applyAlignment="1">
      <alignment horizontal="left"/>
    </xf>
    <xf numFmtId="0" fontId="4" fillId="0" borderId="1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top" wrapText="1"/>
    </xf>
    <xf numFmtId="0" fontId="4" fillId="0" borderId="11" xfId="1" applyFont="1" applyBorder="1" applyAlignment="1">
      <alignment horizontal="center" vertical="top" wrapText="1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left" vertical="center"/>
    </xf>
    <xf numFmtId="4" fontId="4" fillId="0" borderId="7" xfId="1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166" fontId="5" fillId="0" borderId="13" xfId="1" applyNumberFormat="1" applyFont="1" applyBorder="1" applyAlignment="1">
      <alignment horizontal="center" vertical="center" wrapText="1"/>
    </xf>
    <xf numFmtId="166" fontId="5" fillId="0" borderId="8" xfId="1" applyNumberFormat="1" applyFont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top" wrapText="1"/>
    </xf>
    <xf numFmtId="0" fontId="13" fillId="2" borderId="8" xfId="1" applyFont="1" applyFill="1" applyBorder="1" applyAlignment="1">
      <alignment horizontal="center" vertical="top" wrapText="1"/>
    </xf>
    <xf numFmtId="0" fontId="13" fillId="2" borderId="13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3" fillId="2" borderId="14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top" wrapText="1"/>
    </xf>
    <xf numFmtId="0" fontId="13" fillId="2" borderId="11" xfId="1" applyFont="1" applyFill="1" applyBorder="1" applyAlignment="1">
      <alignment horizontal="center" vertical="top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13" fillId="0" borderId="9" xfId="1" applyFont="1" applyBorder="1" applyAlignment="1">
      <alignment horizontal="left" vertical="center" wrapText="1"/>
    </xf>
    <xf numFmtId="0" fontId="13" fillId="0" borderId="10" xfId="1" applyFont="1" applyBorder="1" applyAlignment="1">
      <alignment horizontal="left" vertical="center" wrapText="1"/>
    </xf>
    <xf numFmtId="0" fontId="13" fillId="0" borderId="11" xfId="1" applyFont="1" applyBorder="1" applyAlignment="1">
      <alignment horizontal="left" vertical="center" wrapText="1"/>
    </xf>
    <xf numFmtId="0" fontId="4" fillId="2" borderId="14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4" xfId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20" fillId="0" borderId="17" xfId="0" applyFont="1" applyBorder="1"/>
    <xf numFmtId="0" fontId="20" fillId="0" borderId="18" xfId="0" applyFont="1" applyBorder="1"/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4" fillId="0" borderId="9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0" fontId="7" fillId="0" borderId="12" xfId="1" applyFont="1" applyBorder="1" applyAlignment="1">
      <alignment horizontal="center" vertical="center"/>
    </xf>
    <xf numFmtId="0" fontId="3" fillId="0" borderId="0" xfId="1" applyAlignment="1">
      <alignment horizontal="left" wrapText="1"/>
    </xf>
    <xf numFmtId="4" fontId="4" fillId="0" borderId="9" xfId="1" applyNumberFormat="1" applyFont="1" applyBorder="1" applyAlignment="1">
      <alignment horizontal="left" vertical="center" wrapText="1"/>
    </xf>
    <xf numFmtId="4" fontId="4" fillId="0" borderId="10" xfId="1" applyNumberFormat="1" applyFont="1" applyBorder="1" applyAlignment="1">
      <alignment horizontal="left" vertical="center" wrapText="1"/>
    </xf>
    <xf numFmtId="4" fontId="4" fillId="0" borderId="11" xfId="1" applyNumberFormat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 xr:uid="{C3650300-3816-4E0B-A59B-DCA2231D42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40D83-0D9B-485C-AC3B-5FA0384024A0}">
  <dimension ref="A1:M301"/>
  <sheetViews>
    <sheetView tabSelected="1" topLeftCell="A67" workbookViewId="0">
      <selection activeCell="C88" sqref="C88:F88"/>
    </sheetView>
  </sheetViews>
  <sheetFormatPr defaultRowHeight="15" x14ac:dyDescent="0.25"/>
  <cols>
    <col min="1" max="1" width="2.140625" style="12" customWidth="1"/>
    <col min="2" max="2" width="3.7109375" style="12" customWidth="1"/>
    <col min="3" max="3" width="19.42578125" style="12" customWidth="1"/>
    <col min="4" max="4" width="15.140625" style="12" customWidth="1"/>
    <col min="5" max="5" width="6.5703125" style="12" customWidth="1"/>
    <col min="6" max="6" width="40.5703125" style="12" customWidth="1"/>
    <col min="7" max="7" width="7.140625" style="12" customWidth="1"/>
    <col min="8" max="8" width="8.28515625" style="12" customWidth="1"/>
    <col min="9" max="9" width="11.5703125" style="12" customWidth="1"/>
    <col min="10" max="10" width="14.7109375" style="12" customWidth="1"/>
    <col min="11" max="11" width="10.85546875" customWidth="1"/>
  </cols>
  <sheetData>
    <row r="1" spans="1:11" x14ac:dyDescent="0.25">
      <c r="A1" s="1"/>
      <c r="B1" s="2"/>
      <c r="C1" s="2"/>
      <c r="D1" s="3"/>
      <c r="E1" s="3"/>
      <c r="F1" s="3"/>
      <c r="G1" s="4"/>
      <c r="H1" s="4"/>
      <c r="I1" s="4"/>
      <c r="J1" s="4"/>
    </row>
    <row r="2" spans="1:11" ht="15.75" x14ac:dyDescent="0.25">
      <c r="A2" s="1"/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</row>
    <row r="3" spans="1:11" x14ac:dyDescent="0.25">
      <c r="A3" s="1"/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</row>
    <row r="4" spans="1:11" x14ac:dyDescent="0.25">
      <c r="A4" s="1"/>
      <c r="B4" s="3"/>
      <c r="C4" s="5"/>
      <c r="D4" s="5"/>
      <c r="E4" s="5"/>
      <c r="F4" s="5"/>
      <c r="G4" s="5"/>
      <c r="H4" s="5"/>
      <c r="I4" s="5"/>
      <c r="J4" s="1"/>
    </row>
    <row r="5" spans="1:11" ht="20.25" x14ac:dyDescent="0.25">
      <c r="A5" s="1"/>
      <c r="B5" s="89" t="s">
        <v>2</v>
      </c>
      <c r="C5" s="89"/>
      <c r="D5" s="89"/>
      <c r="E5" s="89"/>
      <c r="F5" s="89"/>
      <c r="G5" s="89"/>
      <c r="H5" s="89"/>
      <c r="I5" s="89"/>
      <c r="J5" s="89"/>
      <c r="K5" s="89"/>
    </row>
    <row r="6" spans="1:11" ht="15" customHeight="1" x14ac:dyDescent="0.25">
      <c r="A6" s="6"/>
      <c r="B6" s="90" t="s">
        <v>3</v>
      </c>
      <c r="C6" s="90"/>
      <c r="D6" s="90"/>
      <c r="E6" s="90"/>
      <c r="F6" s="90"/>
      <c r="G6" s="90"/>
      <c r="H6" s="90"/>
      <c r="I6" s="90"/>
      <c r="J6" s="90"/>
      <c r="K6" s="90"/>
    </row>
    <row r="7" spans="1:11" x14ac:dyDescent="0.25">
      <c r="A7" s="1"/>
      <c r="B7" s="91" t="s">
        <v>4</v>
      </c>
      <c r="C7" s="91"/>
      <c r="D7" s="91"/>
      <c r="E7" s="91"/>
      <c r="F7" s="91"/>
      <c r="G7" s="91"/>
      <c r="H7" s="91"/>
      <c r="I7" s="91"/>
      <c r="J7" s="91"/>
      <c r="K7" s="91"/>
    </row>
    <row r="8" spans="1:11" x14ac:dyDescent="0.25">
      <c r="A8" s="6"/>
      <c r="B8" s="92" t="s">
        <v>5</v>
      </c>
      <c r="C8" s="92"/>
      <c r="D8" s="92"/>
      <c r="E8" s="92"/>
      <c r="F8" s="92"/>
      <c r="G8" s="92"/>
      <c r="H8" s="92"/>
      <c r="I8" s="92"/>
      <c r="J8" s="92"/>
      <c r="K8" s="92"/>
    </row>
    <row r="9" spans="1:11" ht="39" customHeight="1" x14ac:dyDescent="0.25">
      <c r="A9" s="3"/>
      <c r="B9" s="100" t="s">
        <v>6</v>
      </c>
      <c r="C9" s="102" t="s">
        <v>7</v>
      </c>
      <c r="D9" s="103"/>
      <c r="E9" s="103"/>
      <c r="F9" s="104"/>
      <c r="G9" s="108" t="s">
        <v>8</v>
      </c>
      <c r="H9" s="109"/>
      <c r="I9" s="100" t="s">
        <v>9</v>
      </c>
      <c r="J9" s="110" t="s">
        <v>10</v>
      </c>
      <c r="K9" s="93" t="s">
        <v>11</v>
      </c>
    </row>
    <row r="10" spans="1:11" x14ac:dyDescent="0.25">
      <c r="A10" s="3"/>
      <c r="B10" s="101"/>
      <c r="C10" s="105"/>
      <c r="D10" s="106"/>
      <c r="E10" s="106"/>
      <c r="F10" s="107"/>
      <c r="G10" s="8" t="s">
        <v>12</v>
      </c>
      <c r="H10" s="8" t="s">
        <v>13</v>
      </c>
      <c r="I10" s="101"/>
      <c r="J10" s="111"/>
      <c r="K10" s="93"/>
    </row>
    <row r="11" spans="1:11" ht="25.5" customHeight="1" x14ac:dyDescent="0.25">
      <c r="A11" s="6"/>
      <c r="B11" s="9">
        <v>1</v>
      </c>
      <c r="C11" s="94" t="s">
        <v>14</v>
      </c>
      <c r="D11" s="95"/>
      <c r="E11" s="95"/>
      <c r="F11" s="96"/>
      <c r="G11" s="10" t="s">
        <v>15</v>
      </c>
      <c r="H11" s="10">
        <v>100</v>
      </c>
      <c r="I11" s="9">
        <v>2024</v>
      </c>
      <c r="J11" s="11">
        <v>6.4</v>
      </c>
      <c r="K11" s="11"/>
    </row>
    <row r="12" spans="1:11" ht="18.75" customHeight="1" x14ac:dyDescent="0.25">
      <c r="B12" s="97" t="s">
        <v>16</v>
      </c>
      <c r="C12" s="97"/>
      <c r="D12" s="97"/>
      <c r="E12" s="97"/>
      <c r="F12" s="97"/>
      <c r="G12" s="97"/>
      <c r="H12" s="97"/>
      <c r="I12" s="97"/>
      <c r="J12" s="13">
        <f>J11</f>
        <v>6.4</v>
      </c>
      <c r="K12" s="13"/>
    </row>
    <row r="13" spans="1:11" s="12" customFormat="1" ht="23.25" customHeight="1" x14ac:dyDescent="0.2">
      <c r="A13" s="1"/>
      <c r="B13" s="89" t="s">
        <v>2</v>
      </c>
      <c r="C13" s="89"/>
      <c r="D13" s="89"/>
      <c r="E13" s="89"/>
      <c r="F13" s="89"/>
      <c r="G13" s="89"/>
      <c r="H13" s="89"/>
      <c r="I13" s="89"/>
      <c r="J13" s="89"/>
      <c r="K13" s="89"/>
    </row>
    <row r="14" spans="1:11" s="14" customFormat="1" ht="27" customHeight="1" x14ac:dyDescent="0.25">
      <c r="A14" s="6"/>
      <c r="B14" s="90" t="s">
        <v>17</v>
      </c>
      <c r="C14" s="90"/>
      <c r="D14" s="90"/>
      <c r="E14" s="90"/>
      <c r="F14" s="90"/>
      <c r="G14" s="90"/>
      <c r="H14" s="90"/>
      <c r="I14" s="90"/>
      <c r="J14" s="90"/>
      <c r="K14" s="90"/>
    </row>
    <row r="15" spans="1:11" s="12" customFormat="1" ht="12.75" customHeight="1" x14ac:dyDescent="0.2">
      <c r="A15" s="1"/>
      <c r="B15" s="98" t="s">
        <v>4</v>
      </c>
      <c r="C15" s="98"/>
      <c r="D15" s="98"/>
      <c r="E15" s="98"/>
      <c r="F15" s="98"/>
      <c r="G15" s="98"/>
      <c r="H15" s="98"/>
      <c r="I15" s="98"/>
      <c r="J15" s="98"/>
      <c r="K15" s="98"/>
    </row>
    <row r="16" spans="1:11" s="6" customFormat="1" ht="15" customHeight="1" x14ac:dyDescent="0.25">
      <c r="B16" s="99" t="s">
        <v>5</v>
      </c>
      <c r="C16" s="99"/>
      <c r="D16" s="99"/>
      <c r="E16" s="99"/>
      <c r="F16" s="99"/>
      <c r="G16" s="99"/>
      <c r="H16" s="99"/>
      <c r="I16" s="99"/>
      <c r="J16" s="99"/>
      <c r="K16" s="99"/>
    </row>
    <row r="17" spans="1:11" s="12" customFormat="1" ht="36.75" customHeight="1" x14ac:dyDescent="0.2">
      <c r="A17" s="3"/>
      <c r="B17" s="112" t="s">
        <v>6</v>
      </c>
      <c r="C17" s="113" t="s">
        <v>7</v>
      </c>
      <c r="D17" s="113"/>
      <c r="E17" s="113"/>
      <c r="F17" s="113"/>
      <c r="G17" s="112" t="s">
        <v>8</v>
      </c>
      <c r="H17" s="112"/>
      <c r="I17" s="112" t="s">
        <v>9</v>
      </c>
      <c r="J17" s="93" t="s">
        <v>10</v>
      </c>
      <c r="K17" s="93" t="s">
        <v>11</v>
      </c>
    </row>
    <row r="18" spans="1:11" s="12" customFormat="1" ht="12.75" x14ac:dyDescent="0.2">
      <c r="A18" s="3"/>
      <c r="B18" s="112"/>
      <c r="C18" s="113"/>
      <c r="D18" s="113"/>
      <c r="E18" s="113"/>
      <c r="F18" s="113"/>
      <c r="G18" s="8" t="s">
        <v>12</v>
      </c>
      <c r="H18" s="8" t="s">
        <v>13</v>
      </c>
      <c r="I18" s="112"/>
      <c r="J18" s="93"/>
      <c r="K18" s="93"/>
    </row>
    <row r="19" spans="1:11" s="14" customFormat="1" ht="27" customHeight="1" x14ac:dyDescent="0.25">
      <c r="A19" s="6"/>
      <c r="B19" s="16">
        <v>1</v>
      </c>
      <c r="C19" s="94" t="s">
        <v>18</v>
      </c>
      <c r="D19" s="95"/>
      <c r="E19" s="95"/>
      <c r="F19" s="96"/>
      <c r="G19" s="10" t="s">
        <v>19</v>
      </c>
      <c r="H19" s="10">
        <v>28</v>
      </c>
      <c r="I19" s="9">
        <v>2024</v>
      </c>
      <c r="J19" s="11">
        <v>47.6</v>
      </c>
      <c r="K19" s="17"/>
    </row>
    <row r="20" spans="1:11" s="14" customFormat="1" ht="16.5" customHeight="1" x14ac:dyDescent="0.25">
      <c r="A20" s="6"/>
      <c r="B20" s="16">
        <v>2</v>
      </c>
      <c r="C20" s="94" t="s">
        <v>20</v>
      </c>
      <c r="D20" s="95"/>
      <c r="E20" s="95"/>
      <c r="F20" s="96"/>
      <c r="G20" s="10" t="s">
        <v>15</v>
      </c>
      <c r="H20" s="10">
        <v>24</v>
      </c>
      <c r="I20" s="9">
        <v>2024</v>
      </c>
      <c r="J20" s="11">
        <v>3.6</v>
      </c>
      <c r="K20" s="18"/>
    </row>
    <row r="21" spans="1:11" s="14" customFormat="1" ht="25.5" customHeight="1" x14ac:dyDescent="0.25">
      <c r="A21" s="6"/>
      <c r="B21" s="16">
        <v>3</v>
      </c>
      <c r="C21" s="94" t="s">
        <v>21</v>
      </c>
      <c r="D21" s="95"/>
      <c r="E21" s="95"/>
      <c r="F21" s="96"/>
      <c r="G21" s="10" t="s">
        <v>15</v>
      </c>
      <c r="H21" s="10">
        <v>2000</v>
      </c>
      <c r="I21" s="9">
        <v>2024</v>
      </c>
      <c r="J21" s="11">
        <v>63.4</v>
      </c>
      <c r="K21" s="18"/>
    </row>
    <row r="22" spans="1:11" s="14" customFormat="1" ht="15.75" customHeight="1" x14ac:dyDescent="0.25">
      <c r="A22" s="6"/>
      <c r="B22" s="16">
        <v>4</v>
      </c>
      <c r="C22" s="94" t="s">
        <v>22</v>
      </c>
      <c r="D22" s="95"/>
      <c r="E22" s="95"/>
      <c r="F22" s="96"/>
      <c r="G22" s="10" t="s">
        <v>15</v>
      </c>
      <c r="H22" s="10">
        <v>2000</v>
      </c>
      <c r="I22" s="9">
        <v>2024</v>
      </c>
      <c r="J22" s="11">
        <v>95</v>
      </c>
      <c r="K22" s="18"/>
    </row>
    <row r="23" spans="1:11" s="14" customFormat="1" ht="29.25" customHeight="1" x14ac:dyDescent="0.25">
      <c r="A23" s="6"/>
      <c r="B23" s="16">
        <v>5</v>
      </c>
      <c r="C23" s="94" t="s">
        <v>23</v>
      </c>
      <c r="D23" s="95"/>
      <c r="E23" s="95"/>
      <c r="F23" s="96"/>
      <c r="G23" s="10" t="s">
        <v>15</v>
      </c>
      <c r="H23" s="10">
        <v>10</v>
      </c>
      <c r="I23" s="9">
        <v>2024</v>
      </c>
      <c r="J23" s="11">
        <v>100</v>
      </c>
      <c r="K23" s="18"/>
    </row>
    <row r="24" spans="1:11" s="14" customFormat="1" ht="20.25" customHeight="1" x14ac:dyDescent="0.25">
      <c r="A24" s="6"/>
      <c r="B24" s="97" t="s">
        <v>16</v>
      </c>
      <c r="C24" s="97"/>
      <c r="D24" s="97"/>
      <c r="E24" s="97"/>
      <c r="F24" s="97"/>
      <c r="G24" s="97"/>
      <c r="H24" s="97"/>
      <c r="I24" s="97"/>
      <c r="J24" s="19">
        <f>SUM(J19:J23)</f>
        <v>309.60000000000002</v>
      </c>
      <c r="K24" s="20"/>
    </row>
    <row r="26" spans="1:11" s="12" customFormat="1" ht="20.25" x14ac:dyDescent="0.2">
      <c r="B26" s="89" t="s">
        <v>2</v>
      </c>
      <c r="C26" s="89"/>
      <c r="D26" s="89"/>
      <c r="E26" s="89"/>
      <c r="F26" s="89"/>
      <c r="G26" s="89"/>
      <c r="H26" s="89"/>
      <c r="I26" s="89"/>
      <c r="J26" s="89"/>
      <c r="K26" s="89"/>
    </row>
    <row r="27" spans="1:11" s="12" customFormat="1" ht="29.25" customHeight="1" x14ac:dyDescent="0.2">
      <c r="A27" s="21"/>
      <c r="B27" s="90" t="s">
        <v>24</v>
      </c>
      <c r="C27" s="90"/>
      <c r="D27" s="90"/>
      <c r="E27" s="90"/>
      <c r="F27" s="90"/>
      <c r="G27" s="90"/>
      <c r="H27" s="90"/>
      <c r="I27" s="90"/>
      <c r="J27" s="90"/>
      <c r="K27" s="90"/>
    </row>
    <row r="28" spans="1:11" s="12" customFormat="1" ht="15" customHeight="1" x14ac:dyDescent="0.2">
      <c r="B28" s="98" t="s">
        <v>4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s="12" customFormat="1" ht="12.75" x14ac:dyDescent="0.2">
      <c r="B29" s="92" t="s">
        <v>5</v>
      </c>
      <c r="C29" s="92"/>
      <c r="D29" s="92"/>
      <c r="E29" s="92"/>
      <c r="F29" s="92"/>
      <c r="G29" s="92"/>
      <c r="H29" s="92"/>
      <c r="I29" s="92"/>
      <c r="J29" s="92"/>
      <c r="K29" s="92"/>
    </row>
    <row r="30" spans="1:11" s="12" customFormat="1" ht="39" customHeight="1" x14ac:dyDescent="0.2">
      <c r="B30" s="100" t="s">
        <v>6</v>
      </c>
      <c r="C30" s="102" t="s">
        <v>7</v>
      </c>
      <c r="D30" s="103"/>
      <c r="E30" s="103"/>
      <c r="F30" s="104"/>
      <c r="G30" s="108" t="s">
        <v>8</v>
      </c>
      <c r="H30" s="109"/>
      <c r="I30" s="100" t="s">
        <v>9</v>
      </c>
      <c r="J30" s="100" t="s">
        <v>10</v>
      </c>
      <c r="K30" s="93" t="s">
        <v>11</v>
      </c>
    </row>
    <row r="31" spans="1:11" s="12" customFormat="1" ht="16.5" customHeight="1" x14ac:dyDescent="0.2">
      <c r="B31" s="101"/>
      <c r="C31" s="105"/>
      <c r="D31" s="106"/>
      <c r="E31" s="106"/>
      <c r="F31" s="107"/>
      <c r="G31" s="8" t="s">
        <v>12</v>
      </c>
      <c r="H31" s="8" t="s">
        <v>13</v>
      </c>
      <c r="I31" s="101"/>
      <c r="J31" s="101"/>
      <c r="K31" s="93"/>
    </row>
    <row r="32" spans="1:11" s="12" customFormat="1" ht="30" customHeight="1" x14ac:dyDescent="0.2">
      <c r="B32" s="10">
        <v>1</v>
      </c>
      <c r="C32" s="94" t="s">
        <v>25</v>
      </c>
      <c r="D32" s="95"/>
      <c r="E32" s="95"/>
      <c r="F32" s="96"/>
      <c r="G32" s="10" t="s">
        <v>26</v>
      </c>
      <c r="H32" s="10">
        <v>60</v>
      </c>
      <c r="I32" s="10">
        <v>2024</v>
      </c>
      <c r="J32" s="22">
        <v>1939.5</v>
      </c>
      <c r="K32" s="11"/>
    </row>
    <row r="33" spans="1:11" s="12" customFormat="1" ht="22.5" customHeight="1" x14ac:dyDescent="0.2">
      <c r="B33" s="97" t="s">
        <v>16</v>
      </c>
      <c r="C33" s="97"/>
      <c r="D33" s="97"/>
      <c r="E33" s="97"/>
      <c r="F33" s="97"/>
      <c r="G33" s="97"/>
      <c r="H33" s="97"/>
      <c r="I33" s="97"/>
      <c r="J33" s="23">
        <f>J32</f>
        <v>1939.5</v>
      </c>
      <c r="K33" s="19"/>
    </row>
    <row r="34" spans="1:11" x14ac:dyDescent="0.25">
      <c r="B34" s="24"/>
      <c r="C34" s="24"/>
      <c r="D34" s="24"/>
      <c r="E34" s="24"/>
      <c r="F34" s="24"/>
      <c r="G34" s="24"/>
      <c r="H34" s="24"/>
      <c r="I34" s="24"/>
      <c r="J34" s="24"/>
      <c r="K34" s="25"/>
    </row>
    <row r="35" spans="1:11" s="1" customFormat="1" ht="23.25" customHeight="1" x14ac:dyDescent="0.2">
      <c r="B35" s="89" t="s">
        <v>2</v>
      </c>
      <c r="C35" s="89"/>
      <c r="D35" s="89"/>
      <c r="E35" s="89"/>
      <c r="F35" s="89"/>
      <c r="G35" s="89"/>
      <c r="H35" s="89"/>
      <c r="I35" s="89"/>
      <c r="J35" s="89"/>
      <c r="K35" s="89"/>
    </row>
    <row r="36" spans="1:11" s="1" customFormat="1" ht="31.5" customHeight="1" x14ac:dyDescent="0.2">
      <c r="B36" s="90" t="s">
        <v>27</v>
      </c>
      <c r="C36" s="90"/>
      <c r="D36" s="90"/>
      <c r="E36" s="90"/>
      <c r="F36" s="90"/>
      <c r="G36" s="90"/>
      <c r="H36" s="90"/>
      <c r="I36" s="90"/>
      <c r="J36" s="90"/>
      <c r="K36" s="90"/>
    </row>
    <row r="37" spans="1:11" s="1" customFormat="1" ht="12.75" customHeight="1" x14ac:dyDescent="0.2">
      <c r="B37" s="98" t="s">
        <v>4</v>
      </c>
      <c r="C37" s="98"/>
      <c r="D37" s="98"/>
      <c r="E37" s="98"/>
      <c r="F37" s="98"/>
      <c r="G37" s="98"/>
      <c r="H37" s="98"/>
      <c r="I37" s="98"/>
      <c r="J37" s="98"/>
      <c r="K37" s="98"/>
    </row>
    <row r="38" spans="1:11" s="1" customFormat="1" ht="15" customHeight="1" x14ac:dyDescent="0.2">
      <c r="A38" s="3"/>
      <c r="B38" s="99" t="s">
        <v>5</v>
      </c>
      <c r="C38" s="99"/>
      <c r="D38" s="99"/>
      <c r="E38" s="99"/>
      <c r="F38" s="99"/>
      <c r="G38" s="99"/>
      <c r="H38" s="99"/>
      <c r="I38" s="99"/>
      <c r="J38" s="99"/>
      <c r="K38" s="99"/>
    </row>
    <row r="39" spans="1:11" s="1" customFormat="1" ht="39" customHeight="1" x14ac:dyDescent="0.2">
      <c r="A39" s="3"/>
      <c r="B39" s="114" t="s">
        <v>6</v>
      </c>
      <c r="C39" s="115" t="s">
        <v>7</v>
      </c>
      <c r="D39" s="115"/>
      <c r="E39" s="115"/>
      <c r="F39" s="115"/>
      <c r="G39" s="114" t="s">
        <v>8</v>
      </c>
      <c r="H39" s="114"/>
      <c r="I39" s="114" t="s">
        <v>9</v>
      </c>
      <c r="J39" s="116" t="s">
        <v>28</v>
      </c>
      <c r="K39" s="93" t="s">
        <v>11</v>
      </c>
    </row>
    <row r="40" spans="1:11" s="1" customFormat="1" ht="12.75" x14ac:dyDescent="0.2">
      <c r="A40" s="3"/>
      <c r="B40" s="114"/>
      <c r="C40" s="115"/>
      <c r="D40" s="115"/>
      <c r="E40" s="115"/>
      <c r="F40" s="115"/>
      <c r="G40" s="26" t="s">
        <v>12</v>
      </c>
      <c r="H40" s="26" t="s">
        <v>13</v>
      </c>
      <c r="I40" s="114"/>
      <c r="J40" s="116"/>
      <c r="K40" s="93"/>
    </row>
    <row r="41" spans="1:11" s="27" customFormat="1" ht="17.25" customHeight="1" x14ac:dyDescent="0.2">
      <c r="B41" s="10">
        <v>1</v>
      </c>
      <c r="C41" s="117" t="s">
        <v>29</v>
      </c>
      <c r="D41" s="117"/>
      <c r="E41" s="117"/>
      <c r="F41" s="117"/>
      <c r="G41" s="10" t="s">
        <v>30</v>
      </c>
      <c r="H41" s="28">
        <v>2846</v>
      </c>
      <c r="I41" s="16">
        <v>2024</v>
      </c>
      <c r="J41" s="29">
        <v>10414.5</v>
      </c>
      <c r="K41" s="29"/>
    </row>
    <row r="42" spans="1:11" s="27" customFormat="1" ht="17.25" customHeight="1" x14ac:dyDescent="0.2">
      <c r="B42" s="10">
        <v>2</v>
      </c>
      <c r="C42" s="117" t="s">
        <v>31</v>
      </c>
      <c r="D42" s="117"/>
      <c r="E42" s="117"/>
      <c r="F42" s="117"/>
      <c r="G42" s="10" t="s">
        <v>30</v>
      </c>
      <c r="H42" s="28">
        <v>393</v>
      </c>
      <c r="I42" s="16">
        <v>2024</v>
      </c>
      <c r="J42" s="29">
        <v>775.5</v>
      </c>
      <c r="K42" s="29"/>
    </row>
    <row r="43" spans="1:11" s="1" customFormat="1" ht="17.25" customHeight="1" x14ac:dyDescent="0.2">
      <c r="B43" s="10">
        <v>3</v>
      </c>
      <c r="C43" s="117" t="s">
        <v>32</v>
      </c>
      <c r="D43" s="117"/>
      <c r="E43" s="117"/>
      <c r="F43" s="117"/>
      <c r="G43" s="10" t="s">
        <v>30</v>
      </c>
      <c r="H43" s="28">
        <v>4000</v>
      </c>
      <c r="I43" s="16">
        <v>2024</v>
      </c>
      <c r="J43" s="29">
        <v>10560.1</v>
      </c>
      <c r="K43" s="29"/>
    </row>
    <row r="44" spans="1:11" s="1" customFormat="1" ht="17.25" customHeight="1" x14ac:dyDescent="0.2">
      <c r="B44" s="10">
        <v>4</v>
      </c>
      <c r="C44" s="94" t="s">
        <v>33</v>
      </c>
      <c r="D44" s="95"/>
      <c r="E44" s="95"/>
      <c r="F44" s="96"/>
      <c r="G44" s="10" t="s">
        <v>30</v>
      </c>
      <c r="H44" s="28">
        <v>186873</v>
      </c>
      <c r="I44" s="16">
        <v>2024</v>
      </c>
      <c r="J44" s="29">
        <v>5109.3</v>
      </c>
      <c r="K44" s="29"/>
    </row>
    <row r="45" spans="1:11" s="1" customFormat="1" ht="17.25" customHeight="1" x14ac:dyDescent="0.2">
      <c r="B45" s="10">
        <v>5</v>
      </c>
      <c r="C45" s="94" t="s">
        <v>34</v>
      </c>
      <c r="D45" s="95"/>
      <c r="E45" s="95"/>
      <c r="F45" s="96"/>
      <c r="G45" s="10" t="s">
        <v>30</v>
      </c>
      <c r="H45" s="28">
        <v>186873</v>
      </c>
      <c r="I45" s="16">
        <v>2024</v>
      </c>
      <c r="J45" s="29">
        <v>29293.9</v>
      </c>
      <c r="K45" s="29">
        <f>3471.9+3136</f>
        <v>6607.9</v>
      </c>
    </row>
    <row r="46" spans="1:11" s="1" customFormat="1" ht="24.75" customHeight="1" x14ac:dyDescent="0.2">
      <c r="B46" s="10">
        <v>6</v>
      </c>
      <c r="C46" s="94" t="s">
        <v>35</v>
      </c>
      <c r="D46" s="95"/>
      <c r="E46" s="95"/>
      <c r="F46" s="96"/>
      <c r="G46" s="10" t="s">
        <v>15</v>
      </c>
      <c r="H46" s="28">
        <v>589</v>
      </c>
      <c r="I46" s="16">
        <v>2024</v>
      </c>
      <c r="J46" s="29">
        <v>799.3</v>
      </c>
      <c r="K46" s="29">
        <f>33.2+33.3</f>
        <v>66.5</v>
      </c>
    </row>
    <row r="47" spans="1:11" s="1" customFormat="1" ht="24.75" customHeight="1" x14ac:dyDescent="0.2">
      <c r="B47" s="10">
        <v>7</v>
      </c>
      <c r="C47" s="94" t="s">
        <v>36</v>
      </c>
      <c r="D47" s="95"/>
      <c r="E47" s="95"/>
      <c r="F47" s="96"/>
      <c r="G47" s="10" t="s">
        <v>15</v>
      </c>
      <c r="H47" s="28">
        <v>7</v>
      </c>
      <c r="I47" s="16">
        <v>2024</v>
      </c>
      <c r="J47" s="29">
        <v>448.4</v>
      </c>
      <c r="K47" s="29"/>
    </row>
    <row r="48" spans="1:11" s="1" customFormat="1" ht="24.75" customHeight="1" x14ac:dyDescent="0.2">
      <c r="B48" s="10">
        <v>8</v>
      </c>
      <c r="C48" s="94" t="s">
        <v>37</v>
      </c>
      <c r="D48" s="95"/>
      <c r="E48" s="95"/>
      <c r="F48" s="96"/>
      <c r="G48" s="10" t="s">
        <v>15</v>
      </c>
      <c r="H48" s="28">
        <v>2</v>
      </c>
      <c r="I48" s="16">
        <v>2024</v>
      </c>
      <c r="J48" s="29">
        <v>367.2</v>
      </c>
      <c r="K48" s="29"/>
    </row>
    <row r="49" spans="1:11" s="1" customFormat="1" ht="24.75" customHeight="1" x14ac:dyDescent="0.2">
      <c r="B49" s="10">
        <v>9</v>
      </c>
      <c r="C49" s="94" t="s">
        <v>38</v>
      </c>
      <c r="D49" s="95"/>
      <c r="E49" s="95"/>
      <c r="F49" s="96"/>
      <c r="G49" s="10" t="s">
        <v>15</v>
      </c>
      <c r="H49" s="28">
        <v>7</v>
      </c>
      <c r="I49" s="16">
        <v>2024</v>
      </c>
      <c r="J49" s="29">
        <v>150</v>
      </c>
      <c r="K49" s="29"/>
    </row>
    <row r="50" spans="1:11" s="1" customFormat="1" ht="24.75" customHeight="1" x14ac:dyDescent="0.2">
      <c r="B50" s="10">
        <v>10</v>
      </c>
      <c r="C50" s="94" t="s">
        <v>39</v>
      </c>
      <c r="D50" s="95"/>
      <c r="E50" s="95"/>
      <c r="F50" s="96"/>
      <c r="G50" s="10" t="s">
        <v>40</v>
      </c>
      <c r="H50" s="28">
        <v>2</v>
      </c>
      <c r="I50" s="16">
        <v>2024</v>
      </c>
      <c r="J50" s="29">
        <v>165</v>
      </c>
      <c r="K50" s="29">
        <v>165</v>
      </c>
    </row>
    <row r="51" spans="1:11" s="1" customFormat="1" ht="37.5" customHeight="1" x14ac:dyDescent="0.2">
      <c r="B51" s="10">
        <v>11</v>
      </c>
      <c r="C51" s="94" t="s">
        <v>41</v>
      </c>
      <c r="D51" s="95"/>
      <c r="E51" s="95"/>
      <c r="F51" s="96"/>
      <c r="G51" s="10" t="s">
        <v>15</v>
      </c>
      <c r="H51" s="28">
        <v>16</v>
      </c>
      <c r="I51" s="16">
        <v>2024</v>
      </c>
      <c r="J51" s="29">
        <v>187.9</v>
      </c>
      <c r="K51" s="29"/>
    </row>
    <row r="52" spans="1:11" s="1" customFormat="1" ht="17.25" customHeight="1" x14ac:dyDescent="0.2">
      <c r="B52" s="10">
        <v>12</v>
      </c>
      <c r="C52" s="117" t="s">
        <v>42</v>
      </c>
      <c r="D52" s="117"/>
      <c r="E52" s="117"/>
      <c r="F52" s="117"/>
      <c r="G52" s="10" t="s">
        <v>43</v>
      </c>
      <c r="H52" s="30">
        <v>1.6</v>
      </c>
      <c r="I52" s="16">
        <v>2024</v>
      </c>
      <c r="J52" s="29">
        <v>364.1</v>
      </c>
      <c r="K52" s="29"/>
    </row>
    <row r="53" spans="1:11" s="31" customFormat="1" ht="17.25" customHeight="1" x14ac:dyDescent="0.2">
      <c r="B53" s="97" t="s">
        <v>16</v>
      </c>
      <c r="C53" s="97"/>
      <c r="D53" s="97"/>
      <c r="E53" s="97"/>
      <c r="F53" s="97"/>
      <c r="G53" s="97"/>
      <c r="H53" s="97"/>
      <c r="I53" s="97"/>
      <c r="J53" s="32">
        <f>SUM(J41:J52)</f>
        <v>58635.200000000004</v>
      </c>
      <c r="K53" s="32">
        <f>SUM(K41:K52)</f>
        <v>6839.4</v>
      </c>
    </row>
    <row r="55" spans="1:11" s="12" customFormat="1" ht="20.25" x14ac:dyDescent="0.2">
      <c r="A55" s="1"/>
      <c r="B55" s="89" t="s">
        <v>2</v>
      </c>
      <c r="C55" s="89"/>
      <c r="D55" s="89"/>
      <c r="E55" s="89"/>
      <c r="F55" s="89"/>
      <c r="G55" s="89"/>
      <c r="H55" s="89"/>
      <c r="I55" s="89"/>
      <c r="J55" s="89"/>
      <c r="K55" s="89"/>
    </row>
    <row r="56" spans="1:11" s="12" customFormat="1" ht="19.5" customHeight="1" x14ac:dyDescent="0.2">
      <c r="A56" s="33"/>
      <c r="B56" s="90" t="s">
        <v>44</v>
      </c>
      <c r="C56" s="90"/>
      <c r="D56" s="90"/>
      <c r="E56" s="90"/>
      <c r="F56" s="90"/>
      <c r="G56" s="90"/>
      <c r="H56" s="90"/>
      <c r="I56" s="90"/>
      <c r="J56" s="90"/>
      <c r="K56" s="90"/>
    </row>
    <row r="57" spans="1:11" s="12" customFormat="1" ht="15" customHeight="1" x14ac:dyDescent="0.2">
      <c r="A57" s="1"/>
      <c r="B57" s="98" t="s">
        <v>4</v>
      </c>
      <c r="C57" s="98"/>
      <c r="D57" s="98"/>
      <c r="E57" s="98"/>
      <c r="F57" s="98"/>
      <c r="G57" s="98"/>
      <c r="H57" s="98"/>
      <c r="I57" s="98"/>
      <c r="J57" s="98"/>
      <c r="K57" s="98"/>
    </row>
    <row r="58" spans="1:11" s="12" customFormat="1" ht="12.75" x14ac:dyDescent="0.2">
      <c r="A58" s="1"/>
      <c r="B58" s="121" t="s">
        <v>5</v>
      </c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s="12" customFormat="1" ht="39.75" customHeight="1" x14ac:dyDescent="0.2">
      <c r="A59" s="1"/>
      <c r="B59" s="122" t="s">
        <v>6</v>
      </c>
      <c r="C59" s="124" t="s">
        <v>7</v>
      </c>
      <c r="D59" s="125"/>
      <c r="E59" s="125"/>
      <c r="F59" s="126"/>
      <c r="G59" s="130" t="s">
        <v>8</v>
      </c>
      <c r="H59" s="131"/>
      <c r="I59" s="122" t="s">
        <v>9</v>
      </c>
      <c r="J59" s="122" t="s">
        <v>10</v>
      </c>
      <c r="K59" s="93" t="s">
        <v>11</v>
      </c>
    </row>
    <row r="60" spans="1:11" s="12" customFormat="1" ht="15" customHeight="1" x14ac:dyDescent="0.2">
      <c r="A60" s="1"/>
      <c r="B60" s="123"/>
      <c r="C60" s="127"/>
      <c r="D60" s="128"/>
      <c r="E60" s="128"/>
      <c r="F60" s="129"/>
      <c r="G60" s="10" t="s">
        <v>45</v>
      </c>
      <c r="H60" s="10" t="s">
        <v>13</v>
      </c>
      <c r="I60" s="123"/>
      <c r="J60" s="123"/>
      <c r="K60" s="93"/>
    </row>
    <row r="61" spans="1:11" s="12" customFormat="1" ht="15" customHeight="1" x14ac:dyDescent="0.2">
      <c r="A61" s="1"/>
      <c r="B61" s="9">
        <v>1</v>
      </c>
      <c r="C61" s="118" t="s">
        <v>46</v>
      </c>
      <c r="D61" s="119"/>
      <c r="E61" s="119"/>
      <c r="F61" s="120"/>
      <c r="G61" s="10" t="s">
        <v>15</v>
      </c>
      <c r="H61" s="10">
        <v>100</v>
      </c>
      <c r="I61" s="9">
        <v>2024</v>
      </c>
      <c r="J61" s="34">
        <v>8</v>
      </c>
      <c r="K61" s="11"/>
    </row>
    <row r="62" spans="1:11" s="12" customFormat="1" ht="30" customHeight="1" x14ac:dyDescent="0.2">
      <c r="A62" s="1"/>
      <c r="B62" s="10">
        <v>2</v>
      </c>
      <c r="C62" s="94" t="s">
        <v>47</v>
      </c>
      <c r="D62" s="95"/>
      <c r="E62" s="95"/>
      <c r="F62" s="96"/>
      <c r="G62" s="10" t="s">
        <v>15</v>
      </c>
      <c r="H62" s="28">
        <v>100</v>
      </c>
      <c r="I62" s="10">
        <v>2024</v>
      </c>
      <c r="J62" s="22">
        <f>6.4*1.0487</f>
        <v>6.7116800000000003</v>
      </c>
      <c r="K62" s="35"/>
    </row>
    <row r="63" spans="1:11" s="12" customFormat="1" ht="19.5" customHeight="1" x14ac:dyDescent="0.2">
      <c r="A63" s="1"/>
      <c r="B63" s="97" t="s">
        <v>16</v>
      </c>
      <c r="C63" s="97"/>
      <c r="D63" s="97"/>
      <c r="E63" s="97"/>
      <c r="F63" s="97"/>
      <c r="G63" s="97"/>
      <c r="H63" s="97"/>
      <c r="I63" s="97"/>
      <c r="J63" s="23">
        <f>SUM(J61:J62)</f>
        <v>14.711680000000001</v>
      </c>
      <c r="K63" s="36"/>
    </row>
    <row r="65" spans="1:11" s="12" customFormat="1" ht="20.25" x14ac:dyDescent="0.2">
      <c r="B65" s="89" t="s">
        <v>2</v>
      </c>
      <c r="C65" s="89"/>
      <c r="D65" s="89"/>
      <c r="E65" s="89"/>
      <c r="F65" s="89"/>
      <c r="G65" s="89"/>
      <c r="H65" s="89"/>
      <c r="I65" s="89"/>
      <c r="J65" s="89"/>
      <c r="K65" s="89"/>
    </row>
    <row r="66" spans="1:11" s="12" customFormat="1" ht="29.25" customHeight="1" x14ac:dyDescent="0.2">
      <c r="B66" s="90" t="s">
        <v>48</v>
      </c>
      <c r="C66" s="90"/>
      <c r="D66" s="90"/>
      <c r="E66" s="90"/>
      <c r="F66" s="90"/>
      <c r="G66" s="90"/>
      <c r="H66" s="90"/>
      <c r="I66" s="90"/>
      <c r="J66" s="90"/>
      <c r="K66" s="90"/>
    </row>
    <row r="67" spans="1:11" s="12" customFormat="1" ht="15" customHeight="1" x14ac:dyDescent="0.2">
      <c r="B67" s="98" t="s">
        <v>4</v>
      </c>
      <c r="C67" s="98"/>
      <c r="D67" s="98"/>
      <c r="E67" s="98"/>
      <c r="F67" s="98"/>
      <c r="G67" s="98"/>
      <c r="H67" s="98"/>
      <c r="I67" s="98"/>
      <c r="J67" s="98"/>
      <c r="K67" s="98"/>
    </row>
    <row r="68" spans="1:11" s="12" customFormat="1" ht="12.75" x14ac:dyDescent="0.2">
      <c r="B68" s="99" t="s">
        <v>5</v>
      </c>
      <c r="C68" s="99"/>
      <c r="D68" s="99"/>
      <c r="E68" s="99"/>
      <c r="F68" s="99"/>
      <c r="G68" s="99"/>
      <c r="H68" s="99"/>
      <c r="I68" s="99"/>
      <c r="J68" s="99"/>
      <c r="K68" s="99"/>
    </row>
    <row r="69" spans="1:11" s="12" customFormat="1" ht="38.25" customHeight="1" x14ac:dyDescent="0.2">
      <c r="B69" s="132" t="s">
        <v>6</v>
      </c>
      <c r="C69" s="133" t="s">
        <v>7</v>
      </c>
      <c r="D69" s="134"/>
      <c r="E69" s="134"/>
      <c r="F69" s="135"/>
      <c r="G69" s="136" t="s">
        <v>8</v>
      </c>
      <c r="H69" s="137"/>
      <c r="I69" s="132" t="s">
        <v>9</v>
      </c>
      <c r="J69" s="132" t="s">
        <v>49</v>
      </c>
      <c r="K69" s="93" t="s">
        <v>11</v>
      </c>
    </row>
    <row r="70" spans="1:11" s="12" customFormat="1" ht="25.5" customHeight="1" x14ac:dyDescent="0.2">
      <c r="B70" s="101"/>
      <c r="C70" s="105"/>
      <c r="D70" s="106"/>
      <c r="E70" s="106"/>
      <c r="F70" s="107"/>
      <c r="G70" s="8" t="s">
        <v>12</v>
      </c>
      <c r="H70" s="8" t="s">
        <v>13</v>
      </c>
      <c r="I70" s="101"/>
      <c r="J70" s="101"/>
      <c r="K70" s="93"/>
    </row>
    <row r="71" spans="1:11" s="12" customFormat="1" ht="15.75" customHeight="1" x14ac:dyDescent="0.2">
      <c r="B71" s="7">
        <v>1</v>
      </c>
      <c r="C71" s="118" t="s">
        <v>50</v>
      </c>
      <c r="D71" s="119"/>
      <c r="E71" s="119"/>
      <c r="F71" s="120"/>
      <c r="G71" s="10" t="s">
        <v>40</v>
      </c>
      <c r="H71" s="10">
        <v>5</v>
      </c>
      <c r="I71" s="9">
        <v>2024</v>
      </c>
      <c r="J71" s="29">
        <v>2902.8</v>
      </c>
      <c r="K71" s="11"/>
    </row>
    <row r="72" spans="1:11" s="12" customFormat="1" ht="15.75" customHeight="1" x14ac:dyDescent="0.2">
      <c r="B72" s="7">
        <v>2</v>
      </c>
      <c r="C72" s="118" t="s">
        <v>51</v>
      </c>
      <c r="D72" s="119"/>
      <c r="E72" s="119"/>
      <c r="F72" s="120"/>
      <c r="G72" s="10" t="s">
        <v>40</v>
      </c>
      <c r="H72" s="10">
        <v>1</v>
      </c>
      <c r="I72" s="9">
        <v>2024</v>
      </c>
      <c r="J72" s="29">
        <v>1756</v>
      </c>
      <c r="K72" s="35"/>
    </row>
    <row r="73" spans="1:11" s="37" customFormat="1" ht="15.75" customHeight="1" x14ac:dyDescent="0.2">
      <c r="B73" s="10">
        <v>3</v>
      </c>
      <c r="C73" s="117" t="s">
        <v>52</v>
      </c>
      <c r="D73" s="117"/>
      <c r="E73" s="117"/>
      <c r="F73" s="117"/>
      <c r="G73" s="10" t="s">
        <v>40</v>
      </c>
      <c r="H73" s="10">
        <v>2</v>
      </c>
      <c r="I73" s="10">
        <v>2024</v>
      </c>
      <c r="J73" s="29">
        <v>290</v>
      </c>
      <c r="K73" s="38"/>
    </row>
    <row r="74" spans="1:11" s="37" customFormat="1" ht="15.75" customHeight="1" x14ac:dyDescent="0.2">
      <c r="B74" s="10">
        <v>4</v>
      </c>
      <c r="C74" s="117" t="s">
        <v>42</v>
      </c>
      <c r="D74" s="117"/>
      <c r="E74" s="117"/>
      <c r="F74" s="117"/>
      <c r="G74" s="10" t="s">
        <v>43</v>
      </c>
      <c r="H74" s="10">
        <v>1.6</v>
      </c>
      <c r="I74" s="10">
        <v>2024</v>
      </c>
      <c r="J74" s="29">
        <f>(J71+J72)*1.6%</f>
        <v>74.540800000000004</v>
      </c>
      <c r="K74" s="38"/>
    </row>
    <row r="75" spans="1:11" s="37" customFormat="1" ht="18" customHeight="1" x14ac:dyDescent="0.2">
      <c r="B75" s="97" t="s">
        <v>16</v>
      </c>
      <c r="C75" s="97"/>
      <c r="D75" s="97"/>
      <c r="E75" s="97"/>
      <c r="F75" s="97"/>
      <c r="G75" s="97"/>
      <c r="H75" s="97"/>
      <c r="I75" s="97"/>
      <c r="J75" s="32">
        <f>SUM(J71:J74)</f>
        <v>5023.3407999999999</v>
      </c>
      <c r="K75" s="38"/>
    </row>
    <row r="77" spans="1:11" s="1" customFormat="1" ht="20.25" x14ac:dyDescent="0.2">
      <c r="B77" s="89" t="s">
        <v>2</v>
      </c>
      <c r="C77" s="89"/>
      <c r="D77" s="89"/>
      <c r="E77" s="89"/>
      <c r="F77" s="89"/>
      <c r="G77" s="89"/>
      <c r="H77" s="89"/>
      <c r="I77" s="89"/>
      <c r="J77" s="89"/>
      <c r="K77" s="89"/>
    </row>
    <row r="78" spans="1:11" s="1" customFormat="1" ht="38.25" customHeight="1" x14ac:dyDescent="0.2">
      <c r="A78" s="39"/>
      <c r="B78" s="140" t="s">
        <v>53</v>
      </c>
      <c r="C78" s="140"/>
      <c r="D78" s="140"/>
      <c r="E78" s="140"/>
      <c r="F78" s="140"/>
      <c r="G78" s="140"/>
      <c r="H78" s="140"/>
      <c r="I78" s="140"/>
      <c r="J78" s="140"/>
      <c r="K78" s="140"/>
    </row>
    <row r="79" spans="1:11" s="1" customFormat="1" ht="12.75" hidden="1" x14ac:dyDescent="0.2">
      <c r="B79" s="40"/>
      <c r="C79" s="91" t="s">
        <v>4</v>
      </c>
      <c r="D79" s="91"/>
      <c r="E79" s="91"/>
      <c r="F79" s="91"/>
      <c r="G79" s="91"/>
      <c r="H79" s="91"/>
      <c r="I79" s="91"/>
      <c r="J79" s="41"/>
      <c r="K79" s="40"/>
    </row>
    <row r="80" spans="1:11" s="1" customFormat="1" ht="12.75" x14ac:dyDescent="0.2">
      <c r="B80" s="141" t="s">
        <v>4</v>
      </c>
      <c r="C80" s="141"/>
      <c r="D80" s="141"/>
      <c r="E80" s="141"/>
      <c r="F80" s="141"/>
      <c r="G80" s="141"/>
      <c r="H80" s="141"/>
      <c r="I80" s="141"/>
      <c r="J80" s="141"/>
      <c r="K80" s="141"/>
    </row>
    <row r="81" spans="1:11" s="1" customFormat="1" ht="18.75" customHeight="1" x14ac:dyDescent="0.2">
      <c r="B81" s="99" t="s">
        <v>5</v>
      </c>
      <c r="C81" s="99"/>
      <c r="D81" s="99"/>
      <c r="E81" s="99"/>
      <c r="F81" s="99"/>
      <c r="G81" s="99"/>
      <c r="H81" s="99"/>
      <c r="I81" s="99"/>
      <c r="J81" s="99"/>
      <c r="K81" s="99"/>
    </row>
    <row r="82" spans="1:11" s="1" customFormat="1" ht="36" customHeight="1" x14ac:dyDescent="0.2">
      <c r="B82" s="132" t="s">
        <v>6</v>
      </c>
      <c r="C82" s="133" t="s">
        <v>7</v>
      </c>
      <c r="D82" s="134"/>
      <c r="E82" s="134"/>
      <c r="F82" s="135"/>
      <c r="G82" s="136" t="s">
        <v>8</v>
      </c>
      <c r="H82" s="137"/>
      <c r="I82" s="132" t="s">
        <v>54</v>
      </c>
      <c r="J82" s="142" t="s">
        <v>28</v>
      </c>
      <c r="K82" s="93" t="s">
        <v>11</v>
      </c>
    </row>
    <row r="83" spans="1:11" s="1" customFormat="1" ht="18.75" customHeight="1" x14ac:dyDescent="0.2">
      <c r="B83" s="101"/>
      <c r="C83" s="105"/>
      <c r="D83" s="106"/>
      <c r="E83" s="106"/>
      <c r="F83" s="107"/>
      <c r="G83" s="8" t="s">
        <v>45</v>
      </c>
      <c r="H83" s="8" t="s">
        <v>13</v>
      </c>
      <c r="I83" s="101"/>
      <c r="J83" s="143"/>
      <c r="K83" s="93"/>
    </row>
    <row r="84" spans="1:11" s="1" customFormat="1" ht="14.25" customHeight="1" x14ac:dyDescent="0.2">
      <c r="B84" s="10">
        <v>1</v>
      </c>
      <c r="C84" s="117" t="s">
        <v>55</v>
      </c>
      <c r="D84" s="117"/>
      <c r="E84" s="117"/>
      <c r="F84" s="117"/>
      <c r="G84" s="10" t="s">
        <v>30</v>
      </c>
      <c r="H84" s="28">
        <v>918</v>
      </c>
      <c r="I84" s="16">
        <v>2024</v>
      </c>
      <c r="J84" s="29">
        <v>2123</v>
      </c>
      <c r="K84" s="11"/>
    </row>
    <row r="85" spans="1:11" s="1" customFormat="1" ht="14.25" customHeight="1" x14ac:dyDescent="0.2">
      <c r="B85" s="10">
        <v>2</v>
      </c>
      <c r="C85" s="138" t="s">
        <v>56</v>
      </c>
      <c r="D85" s="138"/>
      <c r="E85" s="138"/>
      <c r="F85" s="138"/>
      <c r="G85" s="10" t="s">
        <v>30</v>
      </c>
      <c r="H85" s="28">
        <v>376</v>
      </c>
      <c r="I85" s="16">
        <v>2024</v>
      </c>
      <c r="J85" s="29">
        <v>592.70000000000005</v>
      </c>
      <c r="K85" s="10"/>
    </row>
    <row r="86" spans="1:11" s="1" customFormat="1" ht="14.25" customHeight="1" x14ac:dyDescent="0.2">
      <c r="B86" s="10">
        <v>3</v>
      </c>
      <c r="C86" s="138" t="s">
        <v>57</v>
      </c>
      <c r="D86" s="138"/>
      <c r="E86" s="138"/>
      <c r="F86" s="138"/>
      <c r="G86" s="10" t="s">
        <v>30</v>
      </c>
      <c r="H86" s="28">
        <v>1343</v>
      </c>
      <c r="I86" s="16">
        <v>2024</v>
      </c>
      <c r="J86" s="29">
        <v>1726.1</v>
      </c>
      <c r="K86" s="10"/>
    </row>
    <row r="87" spans="1:11" s="1" customFormat="1" ht="14.25" customHeight="1" x14ac:dyDescent="0.2">
      <c r="B87" s="10">
        <v>4</v>
      </c>
      <c r="C87" s="138" t="s">
        <v>58</v>
      </c>
      <c r="D87" s="138"/>
      <c r="E87" s="138"/>
      <c r="F87" s="138"/>
      <c r="G87" s="10" t="s">
        <v>30</v>
      </c>
      <c r="H87" s="28">
        <v>254</v>
      </c>
      <c r="I87" s="16">
        <v>2024</v>
      </c>
      <c r="J87" s="29">
        <f>J86/H86*H87</f>
        <v>326.4552494415488</v>
      </c>
      <c r="K87" s="10"/>
    </row>
    <row r="88" spans="1:11" s="1" customFormat="1" ht="25.5" customHeight="1" x14ac:dyDescent="0.2">
      <c r="B88" s="10">
        <v>5</v>
      </c>
      <c r="C88" s="200" t="s">
        <v>178</v>
      </c>
      <c r="D88" s="201"/>
      <c r="E88" s="201"/>
      <c r="F88" s="202"/>
      <c r="G88" s="10" t="s">
        <v>30</v>
      </c>
      <c r="H88" s="28">
        <v>250</v>
      </c>
      <c r="I88" s="16">
        <v>2024</v>
      </c>
      <c r="J88" s="29">
        <v>594.1</v>
      </c>
      <c r="K88" s="10"/>
    </row>
    <row r="89" spans="1:11" s="1" customFormat="1" ht="26.45" customHeight="1" x14ac:dyDescent="0.2">
      <c r="B89" s="10">
        <v>6</v>
      </c>
      <c r="C89" s="139" t="s">
        <v>59</v>
      </c>
      <c r="D89" s="139"/>
      <c r="E89" s="139"/>
      <c r="F89" s="139"/>
      <c r="G89" s="10" t="s">
        <v>30</v>
      </c>
      <c r="H89" s="28">
        <v>6000</v>
      </c>
      <c r="I89" s="16">
        <v>2024</v>
      </c>
      <c r="J89" s="29">
        <v>15840.1</v>
      </c>
      <c r="K89" s="10"/>
    </row>
    <row r="90" spans="1:11" s="1" customFormat="1" ht="14.25" customHeight="1" x14ac:dyDescent="0.2">
      <c r="B90" s="10">
        <v>7</v>
      </c>
      <c r="C90" s="117" t="s">
        <v>42</v>
      </c>
      <c r="D90" s="117"/>
      <c r="E90" s="117"/>
      <c r="F90" s="117"/>
      <c r="G90" s="10" t="s">
        <v>43</v>
      </c>
      <c r="H90" s="30">
        <v>1.6</v>
      </c>
      <c r="I90" s="16">
        <v>2024</v>
      </c>
      <c r="J90" s="29">
        <v>339.3</v>
      </c>
      <c r="K90" s="10"/>
    </row>
    <row r="91" spans="1:11" s="1" customFormat="1" ht="14.25" customHeight="1" x14ac:dyDescent="0.2">
      <c r="B91" s="97" t="s">
        <v>16</v>
      </c>
      <c r="C91" s="97"/>
      <c r="D91" s="97"/>
      <c r="E91" s="97"/>
      <c r="F91" s="97"/>
      <c r="G91" s="97"/>
      <c r="H91" s="97"/>
      <c r="I91" s="97"/>
      <c r="J91" s="32">
        <f>SUM(J84:J90)</f>
        <v>21541.755249441547</v>
      </c>
      <c r="K91" s="38"/>
    </row>
    <row r="93" spans="1:11" s="12" customFormat="1" ht="16.5" customHeight="1" x14ac:dyDescent="0.2">
      <c r="A93" s="1"/>
      <c r="B93" s="89" t="s">
        <v>2</v>
      </c>
      <c r="C93" s="89"/>
      <c r="D93" s="89"/>
      <c r="E93" s="89"/>
      <c r="F93" s="89"/>
      <c r="G93" s="89"/>
      <c r="H93" s="89"/>
      <c r="I93" s="89"/>
      <c r="J93" s="89"/>
      <c r="K93" s="89"/>
    </row>
    <row r="94" spans="1:11" s="12" customFormat="1" ht="42.75" customHeight="1" x14ac:dyDescent="0.2">
      <c r="A94" s="1"/>
      <c r="B94" s="140" t="s">
        <v>60</v>
      </c>
      <c r="C94" s="140"/>
      <c r="D94" s="140"/>
      <c r="E94" s="140"/>
      <c r="F94" s="140"/>
      <c r="G94" s="140"/>
      <c r="H94" s="140"/>
      <c r="I94" s="140"/>
      <c r="J94" s="140"/>
      <c r="K94" s="140"/>
    </row>
    <row r="95" spans="1:11" s="12" customFormat="1" ht="15" customHeight="1" x14ac:dyDescent="0.2">
      <c r="A95" s="1"/>
      <c r="B95" s="141" t="s">
        <v>4</v>
      </c>
      <c r="C95" s="141"/>
      <c r="D95" s="141"/>
      <c r="E95" s="141"/>
      <c r="F95" s="141"/>
      <c r="G95" s="141"/>
      <c r="H95" s="141"/>
      <c r="I95" s="141"/>
      <c r="J95" s="141"/>
      <c r="K95" s="141"/>
    </row>
    <row r="96" spans="1:11" s="12" customFormat="1" ht="12.75" x14ac:dyDescent="0.2">
      <c r="A96" s="1"/>
      <c r="B96" s="99" t="s">
        <v>5</v>
      </c>
      <c r="C96" s="99"/>
      <c r="D96" s="99"/>
      <c r="E96" s="99"/>
      <c r="F96" s="99"/>
      <c r="G96" s="99"/>
      <c r="H96" s="99"/>
      <c r="I96" s="99"/>
      <c r="J96" s="99"/>
      <c r="K96" s="99"/>
    </row>
    <row r="97" spans="1:11" s="12" customFormat="1" ht="29.25" customHeight="1" x14ac:dyDescent="0.2">
      <c r="A97" s="1"/>
      <c r="B97" s="146" t="s">
        <v>6</v>
      </c>
      <c r="C97" s="148" t="s">
        <v>7</v>
      </c>
      <c r="D97" s="149"/>
      <c r="E97" s="149"/>
      <c r="F97" s="150"/>
      <c r="G97" s="154" t="s">
        <v>8</v>
      </c>
      <c r="H97" s="155"/>
      <c r="I97" s="144" t="s">
        <v>9</v>
      </c>
      <c r="J97" s="146" t="s">
        <v>61</v>
      </c>
      <c r="K97" s="93" t="s">
        <v>11</v>
      </c>
    </row>
    <row r="98" spans="1:11" s="12" customFormat="1" ht="28.9" customHeight="1" x14ac:dyDescent="0.2">
      <c r="A98" s="1"/>
      <c r="B98" s="147"/>
      <c r="C98" s="151"/>
      <c r="D98" s="152"/>
      <c r="E98" s="152"/>
      <c r="F98" s="153"/>
      <c r="G98" s="42" t="s">
        <v>12</v>
      </c>
      <c r="H98" s="42" t="s">
        <v>13</v>
      </c>
      <c r="I98" s="145"/>
      <c r="J98" s="147"/>
      <c r="K98" s="93"/>
    </row>
    <row r="99" spans="1:11" s="12" customFormat="1" ht="25.5" customHeight="1" x14ac:dyDescent="0.2">
      <c r="A99" s="1"/>
      <c r="B99" s="43">
        <v>1</v>
      </c>
      <c r="C99" s="117" t="s">
        <v>62</v>
      </c>
      <c r="D99" s="117"/>
      <c r="E99" s="117"/>
      <c r="F99" s="117"/>
      <c r="G99" s="10" t="s">
        <v>40</v>
      </c>
      <c r="H99" s="10">
        <v>2</v>
      </c>
      <c r="I99" s="16">
        <v>2024</v>
      </c>
      <c r="J99" s="44">
        <v>1100</v>
      </c>
      <c r="K99" s="29"/>
    </row>
    <row r="100" spans="1:11" s="12" customFormat="1" ht="25.5" customHeight="1" x14ac:dyDescent="0.2">
      <c r="A100" s="1"/>
      <c r="B100" s="43">
        <v>2</v>
      </c>
      <c r="C100" s="117" t="s">
        <v>63</v>
      </c>
      <c r="D100" s="117"/>
      <c r="E100" s="117"/>
      <c r="F100" s="117"/>
      <c r="G100" s="10" t="s">
        <v>30</v>
      </c>
      <c r="H100" s="30">
        <v>7231</v>
      </c>
      <c r="I100" s="16">
        <v>2024</v>
      </c>
      <c r="J100" s="45">
        <v>51669.8</v>
      </c>
      <c r="K100" s="29"/>
    </row>
    <row r="101" spans="1:11" s="12" customFormat="1" ht="25.5" customHeight="1" x14ac:dyDescent="0.2">
      <c r="A101" s="1"/>
      <c r="B101" s="43">
        <v>3</v>
      </c>
      <c r="C101" s="117" t="s">
        <v>64</v>
      </c>
      <c r="D101" s="117"/>
      <c r="E101" s="117"/>
      <c r="F101" s="117"/>
      <c r="G101" s="10" t="s">
        <v>30</v>
      </c>
      <c r="H101" s="10">
        <v>1245</v>
      </c>
      <c r="I101" s="16">
        <v>2024</v>
      </c>
      <c r="J101" s="46">
        <v>10050</v>
      </c>
      <c r="K101" s="29"/>
    </row>
    <row r="102" spans="1:11" s="12" customFormat="1" ht="25.5" customHeight="1" x14ac:dyDescent="0.2">
      <c r="A102" s="1"/>
      <c r="B102" s="43">
        <v>4</v>
      </c>
      <c r="C102" s="117" t="s">
        <v>65</v>
      </c>
      <c r="D102" s="117"/>
      <c r="E102" s="117"/>
      <c r="F102" s="117"/>
      <c r="G102" s="10" t="s">
        <v>30</v>
      </c>
      <c r="H102" s="10">
        <v>664</v>
      </c>
      <c r="I102" s="16">
        <v>2024</v>
      </c>
      <c r="J102" s="46">
        <v>10951.7</v>
      </c>
      <c r="K102" s="29"/>
    </row>
    <row r="103" spans="1:11" s="12" customFormat="1" ht="25.5" customHeight="1" x14ac:dyDescent="0.2">
      <c r="A103" s="1"/>
      <c r="B103" s="43">
        <v>5</v>
      </c>
      <c r="C103" s="117" t="s">
        <v>66</v>
      </c>
      <c r="D103" s="117"/>
      <c r="E103" s="117"/>
      <c r="F103" s="117"/>
      <c r="G103" s="10" t="s">
        <v>30</v>
      </c>
      <c r="H103" s="10">
        <v>682</v>
      </c>
      <c r="I103" s="16">
        <v>2024</v>
      </c>
      <c r="J103" s="46">
        <v>21264</v>
      </c>
      <c r="K103" s="29"/>
    </row>
    <row r="104" spans="1:11" s="12" customFormat="1" ht="25.5" customHeight="1" x14ac:dyDescent="0.2">
      <c r="A104" s="1"/>
      <c r="B104" s="43">
        <v>6</v>
      </c>
      <c r="C104" s="117" t="s">
        <v>67</v>
      </c>
      <c r="D104" s="117"/>
      <c r="E104" s="117"/>
      <c r="F104" s="117"/>
      <c r="G104" s="10" t="s">
        <v>30</v>
      </c>
      <c r="H104" s="10">
        <v>680</v>
      </c>
      <c r="I104" s="16">
        <v>2024</v>
      </c>
      <c r="J104" s="46">
        <v>13950.7</v>
      </c>
      <c r="K104" s="29"/>
    </row>
    <row r="105" spans="1:11" s="12" customFormat="1" ht="25.5" customHeight="1" x14ac:dyDescent="0.2">
      <c r="A105" s="1"/>
      <c r="B105" s="43">
        <v>7</v>
      </c>
      <c r="C105" s="117" t="s">
        <v>68</v>
      </c>
      <c r="D105" s="117"/>
      <c r="E105" s="117"/>
      <c r="F105" s="117"/>
      <c r="G105" s="10" t="s">
        <v>30</v>
      </c>
      <c r="H105" s="10">
        <v>590</v>
      </c>
      <c r="I105" s="16">
        <v>2024</v>
      </c>
      <c r="J105" s="46">
        <v>17366.400000000001</v>
      </c>
      <c r="K105" s="29"/>
    </row>
    <row r="106" spans="1:11" s="12" customFormat="1" ht="25.5" customHeight="1" x14ac:dyDescent="0.2">
      <c r="A106" s="1"/>
      <c r="B106" s="43">
        <v>8</v>
      </c>
      <c r="C106" s="117" t="s">
        <v>69</v>
      </c>
      <c r="D106" s="117"/>
      <c r="E106" s="117"/>
      <c r="F106" s="117"/>
      <c r="G106" s="10" t="s">
        <v>30</v>
      </c>
      <c r="H106" s="10">
        <v>2043</v>
      </c>
      <c r="I106" s="16">
        <v>2024</v>
      </c>
      <c r="J106" s="46">
        <v>56556.5</v>
      </c>
      <c r="K106" s="29"/>
    </row>
    <row r="107" spans="1:11" s="12" customFormat="1" ht="25.5" customHeight="1" x14ac:dyDescent="0.2">
      <c r="A107" s="1"/>
      <c r="B107" s="43">
        <v>9</v>
      </c>
      <c r="C107" s="117" t="s">
        <v>70</v>
      </c>
      <c r="D107" s="117"/>
      <c r="E107" s="117"/>
      <c r="F107" s="117"/>
      <c r="G107" s="10" t="s">
        <v>30</v>
      </c>
      <c r="H107" s="10">
        <v>478</v>
      </c>
      <c r="I107" s="16">
        <v>2024</v>
      </c>
      <c r="J107" s="46">
        <v>5817.8</v>
      </c>
      <c r="K107" s="29"/>
    </row>
    <row r="108" spans="1:11" s="12" customFormat="1" ht="25.5" customHeight="1" x14ac:dyDescent="0.2">
      <c r="A108" s="1"/>
      <c r="B108" s="43">
        <v>10</v>
      </c>
      <c r="C108" s="117" t="s">
        <v>71</v>
      </c>
      <c r="D108" s="117"/>
      <c r="E108" s="117"/>
      <c r="F108" s="117"/>
      <c r="G108" s="10" t="s">
        <v>30</v>
      </c>
      <c r="H108" s="10">
        <v>1245</v>
      </c>
      <c r="I108" s="16">
        <v>2024</v>
      </c>
      <c r="J108" s="46">
        <v>11538.5</v>
      </c>
      <c r="K108" s="29"/>
    </row>
    <row r="109" spans="1:11" s="12" customFormat="1" ht="25.5" customHeight="1" x14ac:dyDescent="0.2">
      <c r="A109" s="1"/>
      <c r="B109" s="43">
        <v>11</v>
      </c>
      <c r="C109" s="117" t="s">
        <v>72</v>
      </c>
      <c r="D109" s="117"/>
      <c r="E109" s="117"/>
      <c r="F109" s="117"/>
      <c r="G109" s="10" t="s">
        <v>30</v>
      </c>
      <c r="H109" s="10">
        <v>2063</v>
      </c>
      <c r="I109" s="16">
        <v>2024</v>
      </c>
      <c r="J109" s="46">
        <v>14099.8</v>
      </c>
      <c r="K109" s="29"/>
    </row>
    <row r="110" spans="1:11" s="12" customFormat="1" ht="25.5" customHeight="1" x14ac:dyDescent="0.2">
      <c r="A110" s="1"/>
      <c r="B110" s="43">
        <v>12</v>
      </c>
      <c r="C110" s="117" t="s">
        <v>73</v>
      </c>
      <c r="D110" s="117"/>
      <c r="E110" s="117"/>
      <c r="F110" s="117"/>
      <c r="G110" s="10" t="s">
        <v>30</v>
      </c>
      <c r="H110" s="28">
        <v>444</v>
      </c>
      <c r="I110" s="16">
        <v>2024</v>
      </c>
      <c r="J110" s="47">
        <v>5534.8</v>
      </c>
      <c r="K110" s="29"/>
    </row>
    <row r="111" spans="1:11" s="12" customFormat="1" ht="17.25" customHeight="1" x14ac:dyDescent="0.2">
      <c r="A111" s="1"/>
      <c r="B111" s="48">
        <v>13</v>
      </c>
      <c r="C111" s="117" t="s">
        <v>74</v>
      </c>
      <c r="D111" s="117"/>
      <c r="E111" s="117"/>
      <c r="F111" s="117"/>
      <c r="G111" s="10" t="s">
        <v>15</v>
      </c>
      <c r="H111" s="28">
        <v>5</v>
      </c>
      <c r="I111" s="16">
        <v>2024</v>
      </c>
      <c r="J111" s="44">
        <v>677</v>
      </c>
      <c r="K111" s="29"/>
    </row>
    <row r="112" spans="1:11" s="12" customFormat="1" ht="17.25" customHeight="1" x14ac:dyDescent="0.2">
      <c r="A112" s="1"/>
      <c r="B112" s="48">
        <v>14</v>
      </c>
      <c r="C112" s="117" t="s">
        <v>75</v>
      </c>
      <c r="D112" s="117"/>
      <c r="E112" s="117"/>
      <c r="F112" s="117"/>
      <c r="G112" s="10" t="s">
        <v>30</v>
      </c>
      <c r="H112" s="28">
        <v>33400.6</v>
      </c>
      <c r="I112" s="16">
        <v>2024</v>
      </c>
      <c r="J112" s="44">
        <v>6106.4</v>
      </c>
      <c r="K112" s="29">
        <f>586.1+213.4</f>
        <v>799.5</v>
      </c>
    </row>
    <row r="113" spans="1:11" s="12" customFormat="1" ht="27.75" customHeight="1" x14ac:dyDescent="0.2">
      <c r="A113" s="1"/>
      <c r="B113" s="48">
        <v>15</v>
      </c>
      <c r="C113" s="117" t="s">
        <v>76</v>
      </c>
      <c r="D113" s="117"/>
      <c r="E113" s="117"/>
      <c r="F113" s="117"/>
      <c r="G113" s="10" t="s">
        <v>40</v>
      </c>
      <c r="H113" s="28">
        <v>50</v>
      </c>
      <c r="I113" s="16">
        <v>2024</v>
      </c>
      <c r="J113" s="44">
        <v>6500</v>
      </c>
      <c r="K113" s="29">
        <f>541.6+541.7</f>
        <v>1083.3000000000002</v>
      </c>
    </row>
    <row r="114" spans="1:11" s="12" customFormat="1" ht="18.75" customHeight="1" x14ac:dyDescent="0.2">
      <c r="B114" s="49">
        <v>16</v>
      </c>
      <c r="C114" s="117" t="s">
        <v>77</v>
      </c>
      <c r="D114" s="117"/>
      <c r="E114" s="117"/>
      <c r="F114" s="117"/>
      <c r="G114" s="10" t="s">
        <v>78</v>
      </c>
      <c r="H114" s="28">
        <v>85</v>
      </c>
      <c r="I114" s="16">
        <v>2024</v>
      </c>
      <c r="J114" s="44">
        <v>503.5</v>
      </c>
      <c r="K114" s="29"/>
    </row>
    <row r="115" spans="1:11" s="12" customFormat="1" ht="18.75" customHeight="1" x14ac:dyDescent="0.2">
      <c r="B115" s="49">
        <v>17</v>
      </c>
      <c r="C115" s="94" t="s">
        <v>79</v>
      </c>
      <c r="D115" s="95"/>
      <c r="E115" s="95"/>
      <c r="F115" s="96"/>
      <c r="G115" s="10" t="s">
        <v>43</v>
      </c>
      <c r="H115" s="30">
        <v>0.2</v>
      </c>
      <c r="I115" s="16">
        <v>2024</v>
      </c>
      <c r="J115" s="44">
        <v>334.3</v>
      </c>
      <c r="K115" s="29"/>
    </row>
    <row r="116" spans="1:11" s="12" customFormat="1" ht="27.75" customHeight="1" x14ac:dyDescent="0.2">
      <c r="B116" s="49">
        <v>18</v>
      </c>
      <c r="C116" s="94" t="s">
        <v>80</v>
      </c>
      <c r="D116" s="95"/>
      <c r="E116" s="95"/>
      <c r="F116" s="96"/>
      <c r="G116" s="10" t="s">
        <v>81</v>
      </c>
      <c r="H116" s="10">
        <v>19</v>
      </c>
      <c r="I116" s="16">
        <v>2024</v>
      </c>
      <c r="J116" s="46">
        <v>2094.6</v>
      </c>
      <c r="K116" s="29">
        <v>2094.6</v>
      </c>
    </row>
    <row r="117" spans="1:11" s="12" customFormat="1" ht="17.25" customHeight="1" x14ac:dyDescent="0.2">
      <c r="B117" s="49">
        <v>19</v>
      </c>
      <c r="C117" s="117" t="s">
        <v>42</v>
      </c>
      <c r="D117" s="117"/>
      <c r="E117" s="117"/>
      <c r="F117" s="117"/>
      <c r="G117" s="10" t="s">
        <v>43</v>
      </c>
      <c r="H117" s="30">
        <v>1.4</v>
      </c>
      <c r="I117" s="16">
        <v>2024</v>
      </c>
      <c r="J117" s="44">
        <f>1.4%*(J100+J101+J102+J103+J104+J105+J106+J107+J108+J109+J111+J110)</f>
        <v>3072.6779999999994</v>
      </c>
      <c r="K117" s="29"/>
    </row>
    <row r="118" spans="1:11" s="12" customFormat="1" ht="17.25" customHeight="1" x14ac:dyDescent="0.2">
      <c r="B118" s="97" t="s">
        <v>16</v>
      </c>
      <c r="C118" s="97"/>
      <c r="D118" s="97"/>
      <c r="E118" s="97"/>
      <c r="F118" s="97"/>
      <c r="G118" s="97"/>
      <c r="H118" s="97"/>
      <c r="I118" s="97"/>
      <c r="J118" s="50">
        <f>SUM(J99:J117)</f>
        <v>239188.47799999994</v>
      </c>
      <c r="K118" s="50">
        <f>SUM(K99:K117)</f>
        <v>3977.4</v>
      </c>
    </row>
    <row r="120" spans="1:11" s="12" customFormat="1" ht="20.25" x14ac:dyDescent="0.2">
      <c r="A120" s="1"/>
      <c r="B120" s="89" t="s">
        <v>2</v>
      </c>
      <c r="C120" s="89"/>
      <c r="D120" s="89"/>
      <c r="E120" s="89"/>
      <c r="F120" s="89"/>
      <c r="G120" s="89"/>
      <c r="H120" s="89"/>
      <c r="I120" s="89"/>
      <c r="J120" s="89"/>
      <c r="K120" s="89"/>
    </row>
    <row r="121" spans="1:11" s="12" customFormat="1" ht="30" customHeight="1" x14ac:dyDescent="0.2">
      <c r="B121" s="140" t="s">
        <v>82</v>
      </c>
      <c r="C121" s="140"/>
      <c r="D121" s="140"/>
      <c r="E121" s="140"/>
      <c r="F121" s="140"/>
      <c r="G121" s="140"/>
      <c r="H121" s="140"/>
      <c r="I121" s="140"/>
      <c r="J121" s="140"/>
      <c r="K121" s="140"/>
    </row>
    <row r="122" spans="1:11" s="12" customFormat="1" ht="15" customHeight="1" x14ac:dyDescent="0.2">
      <c r="A122" s="1"/>
      <c r="B122" s="141" t="s">
        <v>4</v>
      </c>
      <c r="C122" s="141"/>
      <c r="D122" s="141"/>
      <c r="E122" s="141"/>
      <c r="F122" s="141"/>
      <c r="G122" s="141"/>
      <c r="H122" s="141"/>
      <c r="I122" s="141"/>
      <c r="J122" s="141"/>
      <c r="K122" s="141"/>
    </row>
    <row r="123" spans="1:11" s="12" customFormat="1" ht="15" customHeight="1" x14ac:dyDescent="0.2">
      <c r="A123" s="1"/>
      <c r="B123" s="99" t="s">
        <v>5</v>
      </c>
      <c r="C123" s="99"/>
      <c r="D123" s="99"/>
      <c r="E123" s="99"/>
      <c r="F123" s="99"/>
      <c r="G123" s="99"/>
      <c r="H123" s="99"/>
      <c r="I123" s="99"/>
      <c r="J123" s="99"/>
      <c r="K123" s="99"/>
    </row>
    <row r="124" spans="1:11" s="12" customFormat="1" ht="36" customHeight="1" x14ac:dyDescent="0.2">
      <c r="A124" s="1"/>
      <c r="B124" s="156" t="s">
        <v>6</v>
      </c>
      <c r="C124" s="162" t="s">
        <v>7</v>
      </c>
      <c r="D124" s="163"/>
      <c r="E124" s="163"/>
      <c r="F124" s="164"/>
      <c r="G124" s="168" t="s">
        <v>8</v>
      </c>
      <c r="H124" s="169"/>
      <c r="I124" s="156" t="s">
        <v>9</v>
      </c>
      <c r="J124" s="156" t="s">
        <v>28</v>
      </c>
      <c r="K124" s="93" t="s">
        <v>11</v>
      </c>
    </row>
    <row r="125" spans="1:11" s="12" customFormat="1" ht="16.5" customHeight="1" x14ac:dyDescent="0.2">
      <c r="A125" s="1"/>
      <c r="B125" s="157"/>
      <c r="C125" s="165"/>
      <c r="D125" s="166"/>
      <c r="E125" s="166"/>
      <c r="F125" s="167"/>
      <c r="G125" s="51" t="s">
        <v>12</v>
      </c>
      <c r="H125" s="51" t="s">
        <v>13</v>
      </c>
      <c r="I125" s="157"/>
      <c r="J125" s="157"/>
      <c r="K125" s="93"/>
    </row>
    <row r="126" spans="1:11" s="12" customFormat="1" ht="32.25" customHeight="1" x14ac:dyDescent="0.2">
      <c r="B126" s="43">
        <v>1</v>
      </c>
      <c r="C126" s="117" t="s">
        <v>83</v>
      </c>
      <c r="D126" s="117"/>
      <c r="E126" s="117"/>
      <c r="F126" s="117"/>
      <c r="G126" s="10" t="s">
        <v>30</v>
      </c>
      <c r="H126" s="28">
        <v>196297</v>
      </c>
      <c r="I126" s="16">
        <v>2024</v>
      </c>
      <c r="J126" s="45">
        <v>32276.400000000001</v>
      </c>
      <c r="K126" s="11"/>
    </row>
    <row r="127" spans="1:11" s="12" customFormat="1" ht="30.75" customHeight="1" x14ac:dyDescent="0.2">
      <c r="B127" s="43">
        <v>2</v>
      </c>
      <c r="C127" s="117" t="s">
        <v>84</v>
      </c>
      <c r="D127" s="117"/>
      <c r="E127" s="117"/>
      <c r="F127" s="117"/>
      <c r="G127" s="10" t="s">
        <v>30</v>
      </c>
      <c r="H127" s="28">
        <v>196297</v>
      </c>
      <c r="I127" s="16">
        <v>2024</v>
      </c>
      <c r="J127" s="45">
        <v>17430</v>
      </c>
      <c r="K127" s="52"/>
    </row>
    <row r="128" spans="1:11" s="12" customFormat="1" ht="30.75" customHeight="1" x14ac:dyDescent="0.2">
      <c r="B128" s="43">
        <v>3</v>
      </c>
      <c r="C128" s="94" t="s">
        <v>85</v>
      </c>
      <c r="D128" s="95"/>
      <c r="E128" s="95"/>
      <c r="F128" s="96"/>
      <c r="G128" s="10" t="s">
        <v>30</v>
      </c>
      <c r="H128" s="28">
        <v>429</v>
      </c>
      <c r="I128" s="16">
        <v>2024</v>
      </c>
      <c r="J128" s="45">
        <v>4780.7</v>
      </c>
      <c r="K128" s="52"/>
    </row>
    <row r="129" spans="1:13" s="12" customFormat="1" ht="42.75" customHeight="1" x14ac:dyDescent="0.2">
      <c r="B129" s="43">
        <v>4</v>
      </c>
      <c r="C129" s="117" t="s">
        <v>86</v>
      </c>
      <c r="D129" s="117"/>
      <c r="E129" s="117"/>
      <c r="F129" s="117"/>
      <c r="G129" s="10" t="s">
        <v>40</v>
      </c>
      <c r="H129" s="28">
        <v>3</v>
      </c>
      <c r="I129" s="16">
        <v>2024</v>
      </c>
      <c r="J129" s="45">
        <v>2400</v>
      </c>
      <c r="K129" s="52"/>
    </row>
    <row r="130" spans="1:13" s="57" customFormat="1" ht="29.25" customHeight="1" x14ac:dyDescent="0.25">
      <c r="A130" s="53"/>
      <c r="B130" s="43">
        <v>5</v>
      </c>
      <c r="C130" s="158" t="s">
        <v>87</v>
      </c>
      <c r="D130" s="158"/>
      <c r="E130" s="158"/>
      <c r="F130" s="158"/>
      <c r="G130" s="54" t="s">
        <v>40</v>
      </c>
      <c r="H130" s="55">
        <v>4</v>
      </c>
      <c r="I130" s="10">
        <v>2024</v>
      </c>
      <c r="J130" s="46">
        <v>606.29999999999995</v>
      </c>
      <c r="K130" s="56"/>
      <c r="M130" s="58"/>
    </row>
    <row r="131" spans="1:13" s="57" customFormat="1" ht="29.25" customHeight="1" x14ac:dyDescent="0.25">
      <c r="A131" s="53"/>
      <c r="B131" s="43">
        <v>6</v>
      </c>
      <c r="C131" s="159" t="s">
        <v>88</v>
      </c>
      <c r="D131" s="160"/>
      <c r="E131" s="160"/>
      <c r="F131" s="161"/>
      <c r="G131" s="59" t="s">
        <v>89</v>
      </c>
      <c r="H131" s="60" t="s">
        <v>90</v>
      </c>
      <c r="I131" s="16">
        <v>2024</v>
      </c>
      <c r="J131" s="45">
        <v>198.2</v>
      </c>
      <c r="K131" s="61"/>
      <c r="M131" s="58"/>
    </row>
    <row r="132" spans="1:13" s="57" customFormat="1" ht="29.25" customHeight="1" x14ac:dyDescent="0.25">
      <c r="A132" s="53"/>
      <c r="B132" s="43">
        <v>7</v>
      </c>
      <c r="C132" s="94" t="s">
        <v>91</v>
      </c>
      <c r="D132" s="95"/>
      <c r="E132" s="95"/>
      <c r="F132" s="96"/>
      <c r="G132" s="59" t="s">
        <v>40</v>
      </c>
      <c r="H132" s="60" t="s">
        <v>92</v>
      </c>
      <c r="I132" s="16">
        <v>2024</v>
      </c>
      <c r="J132" s="45">
        <v>46.8</v>
      </c>
      <c r="K132" s="62">
        <v>46.8</v>
      </c>
      <c r="M132" s="58"/>
    </row>
    <row r="133" spans="1:13" s="57" customFormat="1" ht="29.25" customHeight="1" x14ac:dyDescent="0.25">
      <c r="A133" s="53"/>
      <c r="B133" s="43">
        <v>8</v>
      </c>
      <c r="C133" s="94" t="s">
        <v>93</v>
      </c>
      <c r="D133" s="95"/>
      <c r="E133" s="95"/>
      <c r="F133" s="96"/>
      <c r="G133" s="10" t="s">
        <v>40</v>
      </c>
      <c r="H133" s="10">
        <v>70</v>
      </c>
      <c r="I133" s="16">
        <v>2024</v>
      </c>
      <c r="J133" s="46">
        <v>228.2</v>
      </c>
      <c r="K133" s="61"/>
      <c r="M133" s="58"/>
    </row>
    <row r="134" spans="1:13" s="12" customFormat="1" ht="18.75" customHeight="1" x14ac:dyDescent="0.2">
      <c r="B134" s="43">
        <v>9</v>
      </c>
      <c r="C134" s="117" t="s">
        <v>42</v>
      </c>
      <c r="D134" s="117"/>
      <c r="E134" s="117"/>
      <c r="F134" s="117"/>
      <c r="G134" s="10" t="s">
        <v>43</v>
      </c>
      <c r="H134" s="30">
        <v>1.6</v>
      </c>
      <c r="I134" s="16">
        <v>2024</v>
      </c>
      <c r="J134" s="45">
        <v>780.6</v>
      </c>
      <c r="K134" s="35"/>
    </row>
    <row r="135" spans="1:13" s="12" customFormat="1" ht="23.25" customHeight="1" x14ac:dyDescent="0.2">
      <c r="B135" s="97" t="s">
        <v>16</v>
      </c>
      <c r="C135" s="97"/>
      <c r="D135" s="97"/>
      <c r="E135" s="97"/>
      <c r="F135" s="97"/>
      <c r="G135" s="97"/>
      <c r="H135" s="97"/>
      <c r="I135" s="97"/>
      <c r="J135" s="50">
        <f>SUM(J126:J134)</f>
        <v>58747.199999999997</v>
      </c>
      <c r="K135" s="50">
        <f>SUM(K126:K134)</f>
        <v>46.8</v>
      </c>
    </row>
    <row r="137" spans="1:13" s="58" customFormat="1" ht="20.25" x14ac:dyDescent="0.25">
      <c r="A137" s="63"/>
      <c r="B137" s="89" t="s">
        <v>2</v>
      </c>
      <c r="C137" s="89"/>
      <c r="D137" s="89"/>
      <c r="E137" s="89"/>
      <c r="F137" s="89"/>
      <c r="G137" s="89"/>
      <c r="H137" s="89"/>
      <c r="I137" s="89"/>
      <c r="J137" s="89"/>
      <c r="K137" s="89"/>
    </row>
    <row r="138" spans="1:13" s="58" customFormat="1" ht="30.75" customHeight="1" x14ac:dyDescent="0.25">
      <c r="A138" s="63"/>
      <c r="B138" s="140" t="s">
        <v>94</v>
      </c>
      <c r="C138" s="140"/>
      <c r="D138" s="140"/>
      <c r="E138" s="140"/>
      <c r="F138" s="140"/>
      <c r="G138" s="140"/>
      <c r="H138" s="140"/>
      <c r="I138" s="140"/>
      <c r="J138" s="140"/>
      <c r="K138" s="140"/>
    </row>
    <row r="139" spans="1:13" s="58" customFormat="1" x14ac:dyDescent="0.25">
      <c r="A139" s="63"/>
      <c r="B139" s="141" t="s">
        <v>4</v>
      </c>
      <c r="C139" s="141"/>
      <c r="D139" s="141"/>
      <c r="E139" s="141"/>
      <c r="F139" s="141"/>
      <c r="G139" s="141"/>
      <c r="H139" s="141"/>
      <c r="I139" s="141"/>
      <c r="J139" s="141"/>
      <c r="K139" s="141"/>
    </row>
    <row r="140" spans="1:13" s="58" customFormat="1" ht="17.25" customHeight="1" x14ac:dyDescent="0.25">
      <c r="A140" s="63"/>
      <c r="B140" s="99" t="s">
        <v>5</v>
      </c>
      <c r="C140" s="99"/>
      <c r="D140" s="99"/>
      <c r="E140" s="99"/>
      <c r="F140" s="99"/>
      <c r="G140" s="99"/>
      <c r="H140" s="99"/>
      <c r="I140" s="99"/>
      <c r="J140" s="99"/>
      <c r="K140" s="99"/>
    </row>
    <row r="141" spans="1:13" s="58" customFormat="1" ht="33" customHeight="1" x14ac:dyDescent="0.25">
      <c r="A141" s="64"/>
      <c r="B141" s="170" t="s">
        <v>6</v>
      </c>
      <c r="C141" s="172" t="s">
        <v>7</v>
      </c>
      <c r="D141" s="173"/>
      <c r="E141" s="173"/>
      <c r="F141" s="174"/>
      <c r="G141" s="178" t="s">
        <v>8</v>
      </c>
      <c r="H141" s="179"/>
      <c r="I141" s="170" t="s">
        <v>9</v>
      </c>
      <c r="J141" s="180" t="s">
        <v>95</v>
      </c>
      <c r="K141" s="93" t="s">
        <v>11</v>
      </c>
    </row>
    <row r="142" spans="1:13" s="58" customFormat="1" ht="12.75" customHeight="1" x14ac:dyDescent="0.25">
      <c r="A142" s="64"/>
      <c r="B142" s="171"/>
      <c r="C142" s="175"/>
      <c r="D142" s="176"/>
      <c r="E142" s="176"/>
      <c r="F142" s="177"/>
      <c r="G142" s="65" t="s">
        <v>12</v>
      </c>
      <c r="H142" s="65" t="s">
        <v>13</v>
      </c>
      <c r="I142" s="171"/>
      <c r="J142" s="180"/>
      <c r="K142" s="93"/>
    </row>
    <row r="143" spans="1:13" s="58" customFormat="1" ht="20.25" customHeight="1" x14ac:dyDescent="0.25">
      <c r="A143" s="64"/>
      <c r="B143" s="66">
        <v>1</v>
      </c>
      <c r="C143" s="117" t="s">
        <v>96</v>
      </c>
      <c r="D143" s="117"/>
      <c r="E143" s="117"/>
      <c r="F143" s="117"/>
      <c r="G143" s="10" t="s">
        <v>30</v>
      </c>
      <c r="H143" s="55">
        <v>209713</v>
      </c>
      <c r="I143" s="10">
        <v>2024</v>
      </c>
      <c r="J143" s="45">
        <v>12635.1</v>
      </c>
      <c r="K143" s="45">
        <f>437.9+437.9</f>
        <v>875.8</v>
      </c>
    </row>
    <row r="144" spans="1:13" s="58" customFormat="1" ht="27" customHeight="1" x14ac:dyDescent="0.25">
      <c r="A144" s="64"/>
      <c r="B144" s="66">
        <v>2</v>
      </c>
      <c r="C144" s="117" t="s">
        <v>97</v>
      </c>
      <c r="D144" s="117"/>
      <c r="E144" s="117"/>
      <c r="F144" s="117"/>
      <c r="G144" s="10" t="s">
        <v>15</v>
      </c>
      <c r="H144" s="28">
        <v>51</v>
      </c>
      <c r="I144" s="10">
        <v>2024</v>
      </c>
      <c r="J144" s="45">
        <v>923.7</v>
      </c>
      <c r="K144" s="45"/>
    </row>
    <row r="145" spans="1:11" s="58" customFormat="1" ht="27" customHeight="1" x14ac:dyDescent="0.25">
      <c r="A145" s="64"/>
      <c r="B145" s="66">
        <v>3</v>
      </c>
      <c r="C145" s="117" t="s">
        <v>98</v>
      </c>
      <c r="D145" s="117"/>
      <c r="E145" s="117"/>
      <c r="F145" s="117"/>
      <c r="G145" s="10" t="s">
        <v>15</v>
      </c>
      <c r="H145" s="28">
        <v>34</v>
      </c>
      <c r="I145" s="10">
        <v>2024</v>
      </c>
      <c r="J145" s="45">
        <v>1103.0999999999999</v>
      </c>
      <c r="K145" s="45"/>
    </row>
    <row r="146" spans="1:11" s="58" customFormat="1" ht="27" customHeight="1" x14ac:dyDescent="0.25">
      <c r="A146" s="64"/>
      <c r="B146" s="66">
        <v>4</v>
      </c>
      <c r="C146" s="158" t="s">
        <v>99</v>
      </c>
      <c r="D146" s="158"/>
      <c r="E146" s="158"/>
      <c r="F146" s="158"/>
      <c r="G146" s="54" t="s">
        <v>15</v>
      </c>
      <c r="H146" s="55">
        <v>3190</v>
      </c>
      <c r="I146" s="10">
        <v>2024</v>
      </c>
      <c r="J146" s="46">
        <v>272.89999999999998</v>
      </c>
      <c r="K146" s="45"/>
    </row>
    <row r="147" spans="1:11" s="68" customFormat="1" ht="27" customHeight="1" x14ac:dyDescent="0.25">
      <c r="A147" s="67"/>
      <c r="B147" s="66">
        <v>5</v>
      </c>
      <c r="C147" s="158" t="s">
        <v>100</v>
      </c>
      <c r="D147" s="158"/>
      <c r="E147" s="158"/>
      <c r="F147" s="158"/>
      <c r="G147" s="54" t="s">
        <v>30</v>
      </c>
      <c r="H147" s="55">
        <v>1250</v>
      </c>
      <c r="I147" s="10">
        <v>2024</v>
      </c>
      <c r="J147" s="46">
        <v>12049.8</v>
      </c>
      <c r="K147" s="45"/>
    </row>
    <row r="148" spans="1:11" s="58" customFormat="1" ht="27" customHeight="1" x14ac:dyDescent="0.25">
      <c r="A148" s="64"/>
      <c r="B148" s="66">
        <v>6</v>
      </c>
      <c r="C148" s="158" t="s">
        <v>101</v>
      </c>
      <c r="D148" s="158"/>
      <c r="E148" s="158"/>
      <c r="F148" s="158"/>
      <c r="G148" s="54" t="s">
        <v>15</v>
      </c>
      <c r="H148" s="55">
        <v>14</v>
      </c>
      <c r="I148" s="10">
        <v>2024</v>
      </c>
      <c r="J148" s="46">
        <v>196.6</v>
      </c>
      <c r="K148" s="45">
        <f>8.1+45.5+8</f>
        <v>61.6</v>
      </c>
    </row>
    <row r="149" spans="1:11" s="57" customFormat="1" ht="19.5" customHeight="1" x14ac:dyDescent="0.25">
      <c r="A149" s="53"/>
      <c r="B149" s="66">
        <v>7</v>
      </c>
      <c r="C149" s="158" t="s">
        <v>102</v>
      </c>
      <c r="D149" s="158"/>
      <c r="E149" s="158"/>
      <c r="F149" s="158"/>
      <c r="G149" s="54" t="s">
        <v>103</v>
      </c>
      <c r="H149" s="55">
        <v>10</v>
      </c>
      <c r="I149" s="10">
        <v>2024</v>
      </c>
      <c r="J149" s="46">
        <v>50</v>
      </c>
      <c r="K149" s="45"/>
    </row>
    <row r="150" spans="1:11" s="57" customFormat="1" ht="29.25" customHeight="1" x14ac:dyDescent="0.25">
      <c r="A150" s="53"/>
      <c r="B150" s="66">
        <v>8</v>
      </c>
      <c r="C150" s="181" t="s">
        <v>104</v>
      </c>
      <c r="D150" s="182"/>
      <c r="E150" s="182"/>
      <c r="F150" s="183"/>
      <c r="G150" s="54" t="s">
        <v>30</v>
      </c>
      <c r="H150" s="55">
        <v>29863</v>
      </c>
      <c r="I150" s="10">
        <v>2024</v>
      </c>
      <c r="J150" s="46">
        <v>700</v>
      </c>
      <c r="K150" s="45"/>
    </row>
    <row r="151" spans="1:11" s="57" customFormat="1" ht="29.25" customHeight="1" x14ac:dyDescent="0.25">
      <c r="A151" s="53"/>
      <c r="B151" s="66">
        <v>9</v>
      </c>
      <c r="C151" s="181" t="s">
        <v>177</v>
      </c>
      <c r="D151" s="182"/>
      <c r="E151" s="182"/>
      <c r="F151" s="183"/>
      <c r="G151" s="54" t="s">
        <v>30</v>
      </c>
      <c r="H151" s="55">
        <v>2058</v>
      </c>
      <c r="I151" s="69">
        <v>2024</v>
      </c>
      <c r="J151" s="46">
        <v>300</v>
      </c>
      <c r="K151" s="45"/>
    </row>
    <row r="152" spans="1:11" s="57" customFormat="1" ht="38.25" customHeight="1" x14ac:dyDescent="0.25">
      <c r="A152" s="53"/>
      <c r="B152" s="66">
        <v>10</v>
      </c>
      <c r="C152" s="181" t="s">
        <v>105</v>
      </c>
      <c r="D152" s="182"/>
      <c r="E152" s="182"/>
      <c r="F152" s="183"/>
      <c r="G152" s="54" t="s">
        <v>40</v>
      </c>
      <c r="H152" s="55">
        <v>2</v>
      </c>
      <c r="I152" s="10">
        <v>2024</v>
      </c>
      <c r="J152" s="46">
        <v>1053.0999999999999</v>
      </c>
      <c r="K152" s="45"/>
    </row>
    <row r="153" spans="1:11" s="58" customFormat="1" ht="16.5" customHeight="1" x14ac:dyDescent="0.25">
      <c r="A153" s="64"/>
      <c r="B153" s="66">
        <v>11</v>
      </c>
      <c r="C153" s="158" t="s">
        <v>42</v>
      </c>
      <c r="D153" s="158"/>
      <c r="E153" s="158"/>
      <c r="F153" s="158"/>
      <c r="G153" s="54" t="s">
        <v>43</v>
      </c>
      <c r="H153" s="70">
        <v>1.6</v>
      </c>
      <c r="I153" s="10">
        <v>2024</v>
      </c>
      <c r="J153" s="46">
        <f>(J145+J147)*1.6%</f>
        <v>210.44640000000001</v>
      </c>
      <c r="K153" s="45"/>
    </row>
    <row r="154" spans="1:11" s="58" customFormat="1" ht="16.5" customHeight="1" x14ac:dyDescent="0.25">
      <c r="A154" s="64"/>
      <c r="B154" s="97" t="s">
        <v>16</v>
      </c>
      <c r="C154" s="97"/>
      <c r="D154" s="97"/>
      <c r="E154" s="97"/>
      <c r="F154" s="97"/>
      <c r="G154" s="97"/>
      <c r="H154" s="97"/>
      <c r="I154" s="97"/>
      <c r="J154" s="50">
        <f>SUM(J143:J153)</f>
        <v>29494.746399999996</v>
      </c>
      <c r="K154" s="50">
        <f>SUM(K143:K153)</f>
        <v>937.4</v>
      </c>
    </row>
    <row r="156" spans="1:11" s="12" customFormat="1" ht="20.25" x14ac:dyDescent="0.2">
      <c r="A156" s="1"/>
      <c r="B156" s="89" t="s">
        <v>2</v>
      </c>
      <c r="C156" s="89"/>
      <c r="D156" s="89"/>
      <c r="E156" s="89"/>
      <c r="F156" s="89"/>
      <c r="G156" s="89"/>
      <c r="H156" s="89"/>
      <c r="I156" s="89"/>
      <c r="J156" s="89"/>
      <c r="K156" s="89"/>
    </row>
    <row r="157" spans="1:11" s="12" customFormat="1" ht="34.5" customHeight="1" x14ac:dyDescent="0.2">
      <c r="A157" s="1"/>
      <c r="B157" s="90" t="s">
        <v>106</v>
      </c>
      <c r="C157" s="90"/>
      <c r="D157" s="90"/>
      <c r="E157" s="90"/>
      <c r="F157" s="90"/>
      <c r="G157" s="90"/>
      <c r="H157" s="90"/>
      <c r="I157" s="90"/>
      <c r="J157" s="90"/>
      <c r="K157" s="90"/>
    </row>
    <row r="158" spans="1:11" s="12" customFormat="1" ht="15" customHeight="1" x14ac:dyDescent="0.2">
      <c r="A158" s="1"/>
      <c r="B158" s="98" t="s">
        <v>4</v>
      </c>
      <c r="C158" s="98"/>
      <c r="D158" s="98"/>
      <c r="E158" s="98"/>
      <c r="F158" s="98"/>
      <c r="G158" s="98"/>
      <c r="H158" s="98"/>
      <c r="I158" s="98"/>
      <c r="J158" s="98"/>
      <c r="K158" s="98"/>
    </row>
    <row r="159" spans="1:11" s="12" customFormat="1" ht="12.75" x14ac:dyDescent="0.2">
      <c r="A159" s="1"/>
      <c r="B159" s="121" t="s">
        <v>107</v>
      </c>
      <c r="C159" s="121"/>
      <c r="D159" s="121"/>
      <c r="E159" s="121"/>
      <c r="F159" s="121"/>
      <c r="G159" s="121"/>
      <c r="H159" s="121"/>
      <c r="I159" s="121"/>
      <c r="J159" s="121"/>
      <c r="K159" s="121"/>
    </row>
    <row r="160" spans="1:11" s="12" customFormat="1" ht="35.25" customHeight="1" x14ac:dyDescent="0.2">
      <c r="A160" s="1"/>
      <c r="B160" s="132" t="s">
        <v>6</v>
      </c>
      <c r="C160" s="133" t="s">
        <v>7</v>
      </c>
      <c r="D160" s="134"/>
      <c r="E160" s="134"/>
      <c r="F160" s="135"/>
      <c r="G160" s="136" t="s">
        <v>8</v>
      </c>
      <c r="H160" s="137"/>
      <c r="I160" s="184" t="s">
        <v>9</v>
      </c>
      <c r="J160" s="112" t="s">
        <v>10</v>
      </c>
      <c r="K160" s="93" t="s">
        <v>11</v>
      </c>
    </row>
    <row r="161" spans="1:11" s="12" customFormat="1" ht="13.5" customHeight="1" x14ac:dyDescent="0.2">
      <c r="A161" s="1"/>
      <c r="B161" s="101"/>
      <c r="C161" s="105"/>
      <c r="D161" s="106"/>
      <c r="E161" s="106"/>
      <c r="F161" s="107"/>
      <c r="G161" s="8" t="s">
        <v>12</v>
      </c>
      <c r="H161" s="8" t="s">
        <v>13</v>
      </c>
      <c r="I161" s="108"/>
      <c r="J161" s="112"/>
      <c r="K161" s="93"/>
    </row>
    <row r="162" spans="1:11" s="12" customFormat="1" ht="36.75" customHeight="1" x14ac:dyDescent="0.2">
      <c r="A162" s="1"/>
      <c r="B162" s="10">
        <v>1</v>
      </c>
      <c r="C162" s="94" t="s">
        <v>108</v>
      </c>
      <c r="D162" s="95"/>
      <c r="E162" s="95"/>
      <c r="F162" s="96"/>
      <c r="G162" s="10" t="s">
        <v>15</v>
      </c>
      <c r="H162" s="28">
        <v>100</v>
      </c>
      <c r="I162" s="10">
        <v>2024</v>
      </c>
      <c r="J162" s="45">
        <v>2250</v>
      </c>
      <c r="K162" s="11"/>
    </row>
    <row r="163" spans="1:11" s="12" customFormat="1" ht="15" customHeight="1" x14ac:dyDescent="0.2">
      <c r="A163" s="1"/>
      <c r="B163" s="10">
        <v>2</v>
      </c>
      <c r="C163" s="117" t="s">
        <v>109</v>
      </c>
      <c r="D163" s="117"/>
      <c r="E163" s="117"/>
      <c r="F163" s="117"/>
      <c r="G163" s="10" t="s">
        <v>103</v>
      </c>
      <c r="H163" s="28">
        <v>50</v>
      </c>
      <c r="I163" s="10">
        <v>2024</v>
      </c>
      <c r="J163" s="45">
        <f>61*1.0487</f>
        <v>63.970700000000001</v>
      </c>
      <c r="K163" s="35"/>
    </row>
    <row r="164" spans="1:11" s="12" customFormat="1" ht="15" customHeight="1" x14ac:dyDescent="0.2">
      <c r="A164" s="1"/>
      <c r="B164" s="97" t="s">
        <v>16</v>
      </c>
      <c r="C164" s="97"/>
      <c r="D164" s="97"/>
      <c r="E164" s="97"/>
      <c r="F164" s="97"/>
      <c r="G164" s="97"/>
      <c r="H164" s="97"/>
      <c r="I164" s="97"/>
      <c r="J164" s="50">
        <f>SUM(J162:J163)</f>
        <v>2313.9706999999999</v>
      </c>
      <c r="K164" s="50">
        <f>SUM(K162:K163)</f>
        <v>0</v>
      </c>
    </row>
    <row r="166" spans="1:11" s="12" customFormat="1" ht="20.25" x14ac:dyDescent="0.2">
      <c r="A166" s="1"/>
      <c r="B166" s="89" t="s">
        <v>2</v>
      </c>
      <c r="C166" s="89"/>
      <c r="D166" s="89"/>
      <c r="E166" s="89"/>
      <c r="F166" s="89"/>
      <c r="G166" s="89"/>
      <c r="H166" s="89"/>
      <c r="I166" s="89"/>
      <c r="J166" s="89"/>
      <c r="K166" s="89"/>
    </row>
    <row r="167" spans="1:11" s="12" customFormat="1" ht="44.25" customHeight="1" x14ac:dyDescent="0.2">
      <c r="A167" s="1"/>
      <c r="B167" s="90" t="s">
        <v>110</v>
      </c>
      <c r="C167" s="90"/>
      <c r="D167" s="90"/>
      <c r="E167" s="90"/>
      <c r="F167" s="90"/>
      <c r="G167" s="90"/>
      <c r="H167" s="90"/>
      <c r="I167" s="90"/>
      <c r="J167" s="90"/>
      <c r="K167" s="90"/>
    </row>
    <row r="168" spans="1:11" s="12" customFormat="1" ht="15" customHeight="1" x14ac:dyDescent="0.2">
      <c r="A168" s="1"/>
      <c r="B168" s="91" t="s">
        <v>4</v>
      </c>
      <c r="C168" s="91"/>
      <c r="D168" s="91"/>
      <c r="E168" s="91"/>
      <c r="F168" s="91"/>
      <c r="G168" s="91"/>
      <c r="H168" s="91"/>
      <c r="I168" s="91"/>
      <c r="J168" s="91"/>
      <c r="K168" s="91"/>
    </row>
    <row r="169" spans="1:11" s="12" customFormat="1" ht="12.75" x14ac:dyDescent="0.2">
      <c r="A169" s="3"/>
      <c r="B169" s="99" t="s">
        <v>5</v>
      </c>
      <c r="C169" s="99"/>
      <c r="D169" s="99"/>
      <c r="E169" s="99"/>
      <c r="F169" s="99"/>
      <c r="G169" s="99"/>
      <c r="H169" s="99"/>
      <c r="I169" s="99"/>
      <c r="J169" s="99"/>
    </row>
    <row r="170" spans="1:11" s="12" customFormat="1" ht="38.25" customHeight="1" x14ac:dyDescent="0.2">
      <c r="A170" s="3"/>
      <c r="B170" s="132" t="s">
        <v>6</v>
      </c>
      <c r="C170" s="133" t="s">
        <v>7</v>
      </c>
      <c r="D170" s="134"/>
      <c r="E170" s="134"/>
      <c r="F170" s="135"/>
      <c r="G170" s="136" t="s">
        <v>8</v>
      </c>
      <c r="H170" s="137"/>
      <c r="I170" s="132" t="s">
        <v>9</v>
      </c>
      <c r="J170" s="132" t="s">
        <v>10</v>
      </c>
      <c r="K170" s="93" t="s">
        <v>11</v>
      </c>
    </row>
    <row r="171" spans="1:11" s="12" customFormat="1" ht="14.25" customHeight="1" x14ac:dyDescent="0.2">
      <c r="A171" s="3"/>
      <c r="B171" s="101"/>
      <c r="C171" s="105"/>
      <c r="D171" s="106"/>
      <c r="E171" s="106"/>
      <c r="F171" s="107"/>
      <c r="G171" s="8" t="s">
        <v>12</v>
      </c>
      <c r="H171" s="8" t="s">
        <v>13</v>
      </c>
      <c r="I171" s="101"/>
      <c r="J171" s="101"/>
      <c r="K171" s="93"/>
    </row>
    <row r="172" spans="1:11" s="1" customFormat="1" ht="15" customHeight="1" x14ac:dyDescent="0.2">
      <c r="B172" s="10">
        <v>1</v>
      </c>
      <c r="C172" s="94" t="s">
        <v>111</v>
      </c>
      <c r="D172" s="95"/>
      <c r="E172" s="95"/>
      <c r="F172" s="96"/>
      <c r="G172" s="10" t="s">
        <v>15</v>
      </c>
      <c r="H172" s="71">
        <v>7</v>
      </c>
      <c r="I172" s="10">
        <v>2024</v>
      </c>
      <c r="J172" s="72">
        <f>700*1.0487</f>
        <v>734.09</v>
      </c>
      <c r="K172" s="11">
        <f>101.5</f>
        <v>101.5</v>
      </c>
    </row>
    <row r="173" spans="1:11" s="1" customFormat="1" ht="15" customHeight="1" x14ac:dyDescent="0.2">
      <c r="B173" s="10">
        <v>2</v>
      </c>
      <c r="C173" s="94" t="s">
        <v>112</v>
      </c>
      <c r="D173" s="95"/>
      <c r="E173" s="95"/>
      <c r="F173" s="96"/>
      <c r="G173" s="10" t="s">
        <v>15</v>
      </c>
      <c r="H173" s="71">
        <v>400</v>
      </c>
      <c r="I173" s="10">
        <v>2024</v>
      </c>
      <c r="J173" s="72">
        <v>88</v>
      </c>
      <c r="K173" s="73"/>
    </row>
    <row r="174" spans="1:11" s="1" customFormat="1" ht="15" customHeight="1" x14ac:dyDescent="0.2">
      <c r="B174" s="97" t="s">
        <v>16</v>
      </c>
      <c r="C174" s="97"/>
      <c r="D174" s="97"/>
      <c r="E174" s="97"/>
      <c r="F174" s="97"/>
      <c r="G174" s="97"/>
      <c r="H174" s="97"/>
      <c r="I174" s="97"/>
      <c r="J174" s="50">
        <f>SUM(J172:J173)</f>
        <v>822.09</v>
      </c>
      <c r="K174" s="50">
        <f>SUM(K172:K173)</f>
        <v>101.5</v>
      </c>
    </row>
    <row r="176" spans="1:11" s="12" customFormat="1" ht="19.5" customHeight="1" x14ac:dyDescent="0.2">
      <c r="B176" s="89" t="s">
        <v>2</v>
      </c>
      <c r="C176" s="89"/>
      <c r="D176" s="89"/>
      <c r="E176" s="89"/>
      <c r="F176" s="89"/>
      <c r="G176" s="89"/>
      <c r="H176" s="89"/>
      <c r="I176" s="89"/>
      <c r="J176" s="89"/>
      <c r="K176" s="89"/>
    </row>
    <row r="177" spans="1:11" s="12" customFormat="1" ht="27" customHeight="1" x14ac:dyDescent="0.2">
      <c r="B177" s="90" t="s">
        <v>113</v>
      </c>
      <c r="C177" s="90"/>
      <c r="D177" s="90"/>
      <c r="E177" s="90"/>
      <c r="F177" s="90"/>
      <c r="G177" s="90"/>
      <c r="H177" s="90"/>
      <c r="I177" s="90"/>
      <c r="J177" s="90"/>
      <c r="K177" s="90"/>
    </row>
    <row r="178" spans="1:11" s="12" customFormat="1" ht="13.5" customHeight="1" x14ac:dyDescent="0.2">
      <c r="B178" s="98" t="s">
        <v>4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s="12" customFormat="1" ht="14.25" customHeight="1" x14ac:dyDescent="0.2">
      <c r="B179" s="99" t="s">
        <v>5</v>
      </c>
      <c r="C179" s="99"/>
      <c r="D179" s="99"/>
      <c r="E179" s="99"/>
      <c r="F179" s="99"/>
      <c r="G179" s="99"/>
      <c r="H179" s="99"/>
      <c r="I179" s="99"/>
      <c r="J179" s="99"/>
      <c r="K179" s="99"/>
    </row>
    <row r="180" spans="1:11" s="12" customFormat="1" ht="37.5" customHeight="1" x14ac:dyDescent="0.2">
      <c r="B180" s="132" t="s">
        <v>6</v>
      </c>
      <c r="C180" s="133" t="s">
        <v>7</v>
      </c>
      <c r="D180" s="134"/>
      <c r="E180" s="134"/>
      <c r="F180" s="135"/>
      <c r="G180" s="136" t="s">
        <v>8</v>
      </c>
      <c r="H180" s="137"/>
      <c r="I180" s="132" t="s">
        <v>54</v>
      </c>
      <c r="J180" s="132" t="s">
        <v>114</v>
      </c>
      <c r="K180" s="93" t="s">
        <v>11</v>
      </c>
    </row>
    <row r="181" spans="1:11" s="12" customFormat="1" ht="15.75" customHeight="1" x14ac:dyDescent="0.2">
      <c r="B181" s="101"/>
      <c r="C181" s="105"/>
      <c r="D181" s="106"/>
      <c r="E181" s="106"/>
      <c r="F181" s="107"/>
      <c r="G181" s="8" t="s">
        <v>12</v>
      </c>
      <c r="H181" s="8" t="s">
        <v>13</v>
      </c>
      <c r="I181" s="101"/>
      <c r="J181" s="101"/>
      <c r="K181" s="93"/>
    </row>
    <row r="182" spans="1:11" s="12" customFormat="1" ht="30.75" customHeight="1" x14ac:dyDescent="0.25">
      <c r="B182" s="10">
        <v>1</v>
      </c>
      <c r="C182" s="185" t="s">
        <v>115</v>
      </c>
      <c r="D182" s="186"/>
      <c r="E182" s="186"/>
      <c r="F182" s="187"/>
      <c r="G182" s="74" t="s">
        <v>40</v>
      </c>
      <c r="H182" s="74">
        <v>3</v>
      </c>
      <c r="I182" s="75">
        <v>2024</v>
      </c>
      <c r="J182" s="76">
        <v>94.5</v>
      </c>
      <c r="K182" s="11"/>
    </row>
    <row r="183" spans="1:11" s="12" customFormat="1" ht="13.5" customHeight="1" x14ac:dyDescent="0.2">
      <c r="B183" s="10">
        <v>2</v>
      </c>
      <c r="C183" s="94" t="s">
        <v>116</v>
      </c>
      <c r="D183" s="95"/>
      <c r="E183" s="95"/>
      <c r="F183" s="96"/>
      <c r="G183" s="10" t="s">
        <v>40</v>
      </c>
      <c r="H183" s="10">
        <v>2</v>
      </c>
      <c r="I183" s="75">
        <v>2024</v>
      </c>
      <c r="J183" s="77">
        <v>314.8</v>
      </c>
      <c r="K183" s="35"/>
    </row>
    <row r="184" spans="1:11" s="12" customFormat="1" ht="13.5" customHeight="1" x14ac:dyDescent="0.2">
      <c r="B184" s="97" t="s">
        <v>16</v>
      </c>
      <c r="C184" s="97"/>
      <c r="D184" s="97"/>
      <c r="E184" s="97"/>
      <c r="F184" s="97"/>
      <c r="G184" s="97"/>
      <c r="H184" s="97"/>
      <c r="I184" s="97"/>
      <c r="J184" s="50">
        <f>SUM(J182:J183)</f>
        <v>409.3</v>
      </c>
      <c r="K184" s="50">
        <f>SUM(K182:K183)</f>
        <v>0</v>
      </c>
    </row>
    <row r="186" spans="1:11" s="12" customFormat="1" ht="20.25" x14ac:dyDescent="0.2">
      <c r="A186" s="1"/>
      <c r="B186" s="89" t="s">
        <v>2</v>
      </c>
      <c r="C186" s="89"/>
      <c r="D186" s="89"/>
      <c r="E186" s="89"/>
      <c r="F186" s="89"/>
      <c r="G186" s="89"/>
      <c r="H186" s="89"/>
      <c r="I186" s="89"/>
      <c r="J186" s="89"/>
      <c r="K186" s="89"/>
    </row>
    <row r="187" spans="1:11" s="12" customFormat="1" ht="26.25" customHeight="1" x14ac:dyDescent="0.2">
      <c r="A187" s="1"/>
      <c r="B187" s="90" t="s">
        <v>117</v>
      </c>
      <c r="C187" s="90"/>
      <c r="D187" s="90"/>
      <c r="E187" s="90"/>
      <c r="F187" s="90"/>
      <c r="G187" s="90"/>
      <c r="H187" s="90"/>
      <c r="I187" s="90"/>
      <c r="J187" s="90"/>
      <c r="K187" s="90"/>
    </row>
    <row r="188" spans="1:11" s="12" customFormat="1" ht="15" customHeight="1" x14ac:dyDescent="0.2">
      <c r="A188" s="1"/>
      <c r="B188" s="98" t="s">
        <v>4</v>
      </c>
      <c r="C188" s="98"/>
      <c r="D188" s="98"/>
      <c r="E188" s="98"/>
      <c r="F188" s="98"/>
      <c r="G188" s="98"/>
      <c r="H188" s="98"/>
      <c r="I188" s="98"/>
      <c r="J188" s="98"/>
      <c r="K188" s="98"/>
    </row>
    <row r="189" spans="1:11" s="12" customFormat="1" ht="13.5" customHeight="1" x14ac:dyDescent="0.2">
      <c r="A189" s="1"/>
      <c r="B189" s="99" t="s">
        <v>5</v>
      </c>
      <c r="C189" s="99"/>
      <c r="D189" s="99"/>
      <c r="E189" s="99"/>
      <c r="F189" s="99"/>
      <c r="G189" s="99"/>
      <c r="H189" s="99"/>
      <c r="I189" s="99"/>
      <c r="J189" s="99"/>
      <c r="K189" s="99"/>
    </row>
    <row r="190" spans="1:11" s="12" customFormat="1" ht="38.25" customHeight="1" x14ac:dyDescent="0.2">
      <c r="A190" s="1"/>
      <c r="B190" s="132" t="s">
        <v>6</v>
      </c>
      <c r="C190" s="133" t="s">
        <v>7</v>
      </c>
      <c r="D190" s="134"/>
      <c r="E190" s="134"/>
      <c r="F190" s="135"/>
      <c r="G190" s="136" t="s">
        <v>8</v>
      </c>
      <c r="H190" s="137"/>
      <c r="I190" s="132" t="s">
        <v>54</v>
      </c>
      <c r="J190" s="132" t="s">
        <v>118</v>
      </c>
      <c r="K190" s="93" t="s">
        <v>11</v>
      </c>
    </row>
    <row r="191" spans="1:11" s="12" customFormat="1" ht="12.75" x14ac:dyDescent="0.2">
      <c r="A191" s="1"/>
      <c r="B191" s="101"/>
      <c r="C191" s="105"/>
      <c r="D191" s="106"/>
      <c r="E191" s="106"/>
      <c r="F191" s="107"/>
      <c r="G191" s="8" t="s">
        <v>12</v>
      </c>
      <c r="H191" s="8" t="s">
        <v>13</v>
      </c>
      <c r="I191" s="101"/>
      <c r="J191" s="101"/>
      <c r="K191" s="93"/>
    </row>
    <row r="192" spans="1:11" s="12" customFormat="1" ht="15.75" customHeight="1" x14ac:dyDescent="0.2">
      <c r="A192" s="1"/>
      <c r="B192" s="10">
        <v>1</v>
      </c>
      <c r="C192" s="118" t="s">
        <v>119</v>
      </c>
      <c r="D192" s="119"/>
      <c r="E192" s="119"/>
      <c r="F192" s="120"/>
      <c r="G192" s="10" t="s">
        <v>15</v>
      </c>
      <c r="H192" s="71">
        <v>10</v>
      </c>
      <c r="I192" s="10">
        <v>2024</v>
      </c>
      <c r="J192" s="78">
        <v>30</v>
      </c>
      <c r="K192" s="11">
        <v>29.7</v>
      </c>
    </row>
    <row r="193" spans="1:11" s="12" customFormat="1" ht="15.75" customHeight="1" x14ac:dyDescent="0.2">
      <c r="A193" s="1"/>
      <c r="B193" s="10">
        <v>2</v>
      </c>
      <c r="C193" s="118" t="s">
        <v>120</v>
      </c>
      <c r="D193" s="119"/>
      <c r="E193" s="119"/>
      <c r="F193" s="120"/>
      <c r="G193" s="10" t="s">
        <v>15</v>
      </c>
      <c r="H193" s="71">
        <v>10</v>
      </c>
      <c r="I193" s="10">
        <v>2024</v>
      </c>
      <c r="J193" s="78">
        <v>1110</v>
      </c>
      <c r="K193" s="35"/>
    </row>
    <row r="194" spans="1:11" s="12" customFormat="1" ht="13.5" customHeight="1" x14ac:dyDescent="0.2">
      <c r="B194" s="97" t="s">
        <v>16</v>
      </c>
      <c r="C194" s="97"/>
      <c r="D194" s="97"/>
      <c r="E194" s="97"/>
      <c r="F194" s="97"/>
      <c r="G194" s="97"/>
      <c r="H194" s="97"/>
      <c r="I194" s="97"/>
      <c r="J194" s="50">
        <f>SUM(J192:J193)</f>
        <v>1140</v>
      </c>
      <c r="K194" s="50">
        <f>SUM(K192:K193)</f>
        <v>29.7</v>
      </c>
    </row>
    <row r="196" spans="1:11" s="12" customFormat="1" ht="20.25" x14ac:dyDescent="0.2">
      <c r="A196" s="1"/>
      <c r="B196" s="89" t="s">
        <v>2</v>
      </c>
      <c r="C196" s="89"/>
      <c r="D196" s="89"/>
      <c r="E196" s="89"/>
      <c r="F196" s="89"/>
      <c r="G196" s="89"/>
      <c r="H196" s="89"/>
      <c r="I196" s="89"/>
      <c r="J196" s="89"/>
      <c r="K196" s="89"/>
    </row>
    <row r="197" spans="1:11" s="12" customFormat="1" ht="28.5" customHeight="1" x14ac:dyDescent="0.2">
      <c r="A197" s="1"/>
      <c r="B197" s="90" t="s">
        <v>121</v>
      </c>
      <c r="C197" s="90"/>
      <c r="D197" s="90"/>
      <c r="E197" s="90"/>
      <c r="F197" s="90"/>
      <c r="G197" s="90"/>
      <c r="H197" s="90"/>
      <c r="I197" s="90"/>
      <c r="J197" s="90"/>
      <c r="K197" s="90"/>
    </row>
    <row r="198" spans="1:11" s="12" customFormat="1" ht="12.75" customHeight="1" x14ac:dyDescent="0.2">
      <c r="A198" s="1"/>
      <c r="B198" s="98" t="s">
        <v>4</v>
      </c>
      <c r="C198" s="98"/>
      <c r="D198" s="98"/>
      <c r="E198" s="98"/>
      <c r="F198" s="98"/>
      <c r="G198" s="98"/>
      <c r="H198" s="98"/>
      <c r="I198" s="98"/>
      <c r="J198" s="98"/>
      <c r="K198" s="98"/>
    </row>
    <row r="199" spans="1:11" s="12" customFormat="1" ht="12.75" x14ac:dyDescent="0.2">
      <c r="A199" s="3"/>
      <c r="B199" s="99" t="s">
        <v>5</v>
      </c>
      <c r="C199" s="99"/>
      <c r="D199" s="99"/>
      <c r="E199" s="99"/>
      <c r="F199" s="99"/>
      <c r="G199" s="99"/>
      <c r="H199" s="99"/>
      <c r="I199" s="99"/>
      <c r="J199" s="99"/>
      <c r="K199" s="99"/>
    </row>
    <row r="200" spans="1:11" s="12" customFormat="1" ht="42" customHeight="1" x14ac:dyDescent="0.2">
      <c r="A200" s="3"/>
      <c r="B200" s="132" t="s">
        <v>6</v>
      </c>
      <c r="C200" s="133" t="s">
        <v>7</v>
      </c>
      <c r="D200" s="134"/>
      <c r="E200" s="134"/>
      <c r="F200" s="135"/>
      <c r="G200" s="136" t="s">
        <v>8</v>
      </c>
      <c r="H200" s="137"/>
      <c r="I200" s="132" t="s">
        <v>9</v>
      </c>
      <c r="J200" s="132" t="s">
        <v>10</v>
      </c>
      <c r="K200" s="93" t="s">
        <v>11</v>
      </c>
    </row>
    <row r="201" spans="1:11" s="12" customFormat="1" ht="12.75" x14ac:dyDescent="0.2">
      <c r="A201" s="3"/>
      <c r="B201" s="101"/>
      <c r="C201" s="105"/>
      <c r="D201" s="106"/>
      <c r="E201" s="106"/>
      <c r="F201" s="107"/>
      <c r="G201" s="8" t="s">
        <v>12</v>
      </c>
      <c r="H201" s="8" t="s">
        <v>13</v>
      </c>
      <c r="I201" s="101"/>
      <c r="J201" s="101"/>
      <c r="K201" s="93"/>
    </row>
    <row r="202" spans="1:11" s="12" customFormat="1" ht="15.75" customHeight="1" x14ac:dyDescent="0.2">
      <c r="A202" s="3"/>
      <c r="B202" s="7">
        <v>1</v>
      </c>
      <c r="C202" s="188" t="s">
        <v>122</v>
      </c>
      <c r="D202" s="189"/>
      <c r="E202" s="189"/>
      <c r="F202" s="190"/>
      <c r="G202" s="8" t="s">
        <v>15</v>
      </c>
      <c r="H202" s="8">
        <v>1000</v>
      </c>
      <c r="I202" s="7">
        <v>2024</v>
      </c>
      <c r="J202" s="79">
        <v>20.2</v>
      </c>
      <c r="K202" s="11"/>
    </row>
    <row r="203" spans="1:11" s="12" customFormat="1" ht="15.75" customHeight="1" x14ac:dyDescent="0.2">
      <c r="A203" s="3"/>
      <c r="B203" s="7">
        <v>2</v>
      </c>
      <c r="C203" s="188" t="s">
        <v>123</v>
      </c>
      <c r="D203" s="189"/>
      <c r="E203" s="189"/>
      <c r="F203" s="190"/>
      <c r="G203" s="8" t="s">
        <v>15</v>
      </c>
      <c r="H203" s="8">
        <v>500</v>
      </c>
      <c r="I203" s="7">
        <v>2024</v>
      </c>
      <c r="J203" s="79">
        <v>197.5</v>
      </c>
      <c r="K203" s="35"/>
    </row>
    <row r="204" spans="1:11" s="12" customFormat="1" ht="24" customHeight="1" x14ac:dyDescent="0.2">
      <c r="A204" s="3"/>
      <c r="B204" s="7">
        <v>3</v>
      </c>
      <c r="C204" s="191" t="s">
        <v>124</v>
      </c>
      <c r="D204" s="192"/>
      <c r="E204" s="192"/>
      <c r="F204" s="193"/>
      <c r="G204" s="8" t="s">
        <v>15</v>
      </c>
      <c r="H204" s="8">
        <v>11</v>
      </c>
      <c r="I204" s="7">
        <v>2024</v>
      </c>
      <c r="J204" s="79">
        <v>181.5</v>
      </c>
      <c r="K204" s="80"/>
    </row>
    <row r="205" spans="1:11" s="12" customFormat="1" ht="15.75" customHeight="1" x14ac:dyDescent="0.2">
      <c r="A205" s="3"/>
      <c r="B205" s="9">
        <v>4</v>
      </c>
      <c r="C205" s="117" t="s">
        <v>125</v>
      </c>
      <c r="D205" s="117"/>
      <c r="E205" s="117"/>
      <c r="F205" s="117"/>
      <c r="G205" s="10" t="s">
        <v>126</v>
      </c>
      <c r="H205" s="28">
        <v>1000</v>
      </c>
      <c r="I205" s="16">
        <v>2024</v>
      </c>
      <c r="J205" s="34">
        <v>152</v>
      </c>
      <c r="K205" s="35"/>
    </row>
    <row r="206" spans="1:11" s="12" customFormat="1" ht="15.75" customHeight="1" x14ac:dyDescent="0.2">
      <c r="A206" s="3"/>
      <c r="B206" s="97" t="s">
        <v>16</v>
      </c>
      <c r="C206" s="97"/>
      <c r="D206" s="97"/>
      <c r="E206" s="97"/>
      <c r="F206" s="97"/>
      <c r="G206" s="97"/>
      <c r="H206" s="97"/>
      <c r="I206" s="97"/>
      <c r="J206" s="50">
        <f>SUM(J202:J205)</f>
        <v>551.20000000000005</v>
      </c>
      <c r="K206" s="50">
        <f>SUM(K202:K205)</f>
        <v>0</v>
      </c>
    </row>
    <row r="208" spans="1:11" s="12" customFormat="1" ht="20.25" x14ac:dyDescent="0.2">
      <c r="A208" s="1"/>
      <c r="B208" s="89" t="s">
        <v>2</v>
      </c>
      <c r="C208" s="89"/>
      <c r="D208" s="89"/>
      <c r="E208" s="89"/>
      <c r="F208" s="89"/>
      <c r="G208" s="89"/>
      <c r="H208" s="89"/>
      <c r="I208" s="89"/>
      <c r="J208" s="89"/>
      <c r="K208" s="89"/>
    </row>
    <row r="209" spans="1:11" s="12" customFormat="1" ht="33" customHeight="1" x14ac:dyDescent="0.2">
      <c r="A209" s="1"/>
      <c r="B209" s="90" t="s">
        <v>127</v>
      </c>
      <c r="C209" s="90"/>
      <c r="D209" s="90"/>
      <c r="E209" s="90"/>
      <c r="F209" s="90"/>
      <c r="G209" s="90"/>
      <c r="H209" s="90"/>
      <c r="I209" s="90"/>
      <c r="J209" s="90"/>
      <c r="K209" s="90"/>
    </row>
    <row r="210" spans="1:11" s="12" customFormat="1" ht="12.75" customHeight="1" x14ac:dyDescent="0.2">
      <c r="A210" s="1"/>
      <c r="B210" s="98" t="s">
        <v>4</v>
      </c>
      <c r="C210" s="98"/>
      <c r="D210" s="98"/>
      <c r="E210" s="98"/>
      <c r="F210" s="98"/>
      <c r="G210" s="98"/>
      <c r="H210" s="98"/>
      <c r="I210" s="98"/>
      <c r="J210" s="98"/>
      <c r="K210" s="98"/>
    </row>
    <row r="211" spans="1:11" s="12" customFormat="1" ht="12.75" x14ac:dyDescent="0.2">
      <c r="A211" s="3"/>
      <c r="B211" s="99" t="s">
        <v>5</v>
      </c>
      <c r="C211" s="99"/>
      <c r="D211" s="99"/>
      <c r="E211" s="99"/>
      <c r="F211" s="99"/>
      <c r="G211" s="99"/>
      <c r="H211" s="99"/>
      <c r="I211" s="99"/>
      <c r="J211" s="99"/>
      <c r="K211" s="99"/>
    </row>
    <row r="212" spans="1:11" s="12" customFormat="1" ht="36" customHeight="1" x14ac:dyDescent="0.2">
      <c r="A212" s="3"/>
      <c r="B212" s="132" t="s">
        <v>6</v>
      </c>
      <c r="C212" s="133" t="s">
        <v>7</v>
      </c>
      <c r="D212" s="134"/>
      <c r="E212" s="134"/>
      <c r="F212" s="135"/>
      <c r="G212" s="136" t="s">
        <v>8</v>
      </c>
      <c r="H212" s="137"/>
      <c r="I212" s="132" t="s">
        <v>9</v>
      </c>
      <c r="J212" s="132" t="s">
        <v>10</v>
      </c>
      <c r="K212" s="93" t="s">
        <v>11</v>
      </c>
    </row>
    <row r="213" spans="1:11" s="12" customFormat="1" ht="14.25" customHeight="1" x14ac:dyDescent="0.2">
      <c r="A213" s="3"/>
      <c r="B213" s="101"/>
      <c r="C213" s="105"/>
      <c r="D213" s="106"/>
      <c r="E213" s="106"/>
      <c r="F213" s="107"/>
      <c r="G213" s="8" t="s">
        <v>12</v>
      </c>
      <c r="H213" s="8" t="s">
        <v>13</v>
      </c>
      <c r="I213" s="101"/>
      <c r="J213" s="101"/>
      <c r="K213" s="93"/>
    </row>
    <row r="214" spans="1:11" s="12" customFormat="1" ht="27.75" customHeight="1" x14ac:dyDescent="0.2">
      <c r="A214" s="3"/>
      <c r="B214" s="10">
        <v>1</v>
      </c>
      <c r="C214" s="94" t="s">
        <v>128</v>
      </c>
      <c r="D214" s="95"/>
      <c r="E214" s="95"/>
      <c r="F214" s="96"/>
      <c r="G214" s="10" t="s">
        <v>15</v>
      </c>
      <c r="H214" s="10">
        <v>600</v>
      </c>
      <c r="I214" s="10">
        <v>2024</v>
      </c>
      <c r="J214" s="72">
        <v>28.5</v>
      </c>
      <c r="K214" s="11"/>
    </row>
    <row r="215" spans="1:11" s="12" customFormat="1" ht="17.25" customHeight="1" x14ac:dyDescent="0.2">
      <c r="A215" s="3"/>
      <c r="B215" s="10">
        <v>2</v>
      </c>
      <c r="C215" s="118" t="s">
        <v>129</v>
      </c>
      <c r="D215" s="119"/>
      <c r="E215" s="119"/>
      <c r="F215" s="120"/>
      <c r="G215" s="10" t="s">
        <v>15</v>
      </c>
      <c r="H215" s="10">
        <v>300</v>
      </c>
      <c r="I215" s="10">
        <v>2024</v>
      </c>
      <c r="J215" s="72">
        <v>14.3</v>
      </c>
      <c r="K215" s="35"/>
    </row>
    <row r="216" spans="1:11" s="12" customFormat="1" ht="17.25" customHeight="1" x14ac:dyDescent="0.2">
      <c r="A216" s="3"/>
      <c r="B216" s="10">
        <v>3</v>
      </c>
      <c r="C216" s="118" t="s">
        <v>130</v>
      </c>
      <c r="D216" s="119"/>
      <c r="E216" s="119"/>
      <c r="F216" s="120"/>
      <c r="G216" s="10" t="s">
        <v>15</v>
      </c>
      <c r="H216" s="10">
        <v>4</v>
      </c>
      <c r="I216" s="10">
        <v>2024</v>
      </c>
      <c r="J216" s="72">
        <v>32</v>
      </c>
      <c r="K216" s="35"/>
    </row>
    <row r="217" spans="1:11" s="12" customFormat="1" ht="17.45" customHeight="1" x14ac:dyDescent="0.2">
      <c r="A217" s="3"/>
      <c r="B217" s="10">
        <v>4</v>
      </c>
      <c r="C217" s="94" t="s">
        <v>131</v>
      </c>
      <c r="D217" s="95"/>
      <c r="E217" s="95"/>
      <c r="F217" s="96"/>
      <c r="G217" s="10" t="s">
        <v>15</v>
      </c>
      <c r="H217" s="10">
        <v>200</v>
      </c>
      <c r="I217" s="10">
        <v>2024</v>
      </c>
      <c r="J217" s="72">
        <v>9</v>
      </c>
      <c r="K217" s="35"/>
    </row>
    <row r="218" spans="1:11" s="12" customFormat="1" ht="17.45" customHeight="1" x14ac:dyDescent="0.2">
      <c r="A218" s="3"/>
      <c r="B218" s="97" t="s">
        <v>16</v>
      </c>
      <c r="C218" s="97"/>
      <c r="D218" s="97"/>
      <c r="E218" s="97"/>
      <c r="F218" s="97"/>
      <c r="G218" s="97"/>
      <c r="H218" s="97"/>
      <c r="I218" s="97"/>
      <c r="J218" s="50">
        <f>SUM(J214:J217)</f>
        <v>83.8</v>
      </c>
      <c r="K218" s="50">
        <f>SUM(K214:K217)</f>
        <v>0</v>
      </c>
    </row>
    <row r="220" spans="1:11" s="12" customFormat="1" ht="20.25" x14ac:dyDescent="0.2">
      <c r="A220" s="1"/>
      <c r="B220" s="89" t="s">
        <v>2</v>
      </c>
      <c r="C220" s="89"/>
      <c r="D220" s="89"/>
      <c r="E220" s="89"/>
      <c r="F220" s="89"/>
      <c r="G220" s="89"/>
      <c r="H220" s="89"/>
      <c r="I220" s="89"/>
      <c r="J220" s="89"/>
      <c r="K220" s="89"/>
    </row>
    <row r="221" spans="1:11" s="12" customFormat="1" ht="27.75" customHeight="1" x14ac:dyDescent="0.2">
      <c r="A221" s="1"/>
      <c r="B221" s="90" t="s">
        <v>132</v>
      </c>
      <c r="C221" s="90"/>
      <c r="D221" s="90"/>
      <c r="E221" s="90"/>
      <c r="F221" s="90"/>
      <c r="G221" s="90"/>
      <c r="H221" s="90"/>
      <c r="I221" s="90"/>
      <c r="J221" s="90"/>
      <c r="K221" s="90"/>
    </row>
    <row r="222" spans="1:11" s="12" customFormat="1" ht="12.75" customHeight="1" x14ac:dyDescent="0.2">
      <c r="A222" s="1"/>
      <c r="B222" s="98" t="s">
        <v>4</v>
      </c>
      <c r="C222" s="98"/>
      <c r="D222" s="98"/>
      <c r="E222" s="98"/>
      <c r="F222" s="98"/>
      <c r="G222" s="98"/>
      <c r="H222" s="98"/>
      <c r="I222" s="98"/>
      <c r="J222" s="98"/>
      <c r="K222" s="98"/>
    </row>
    <row r="223" spans="1:11" s="12" customFormat="1" ht="12.75" x14ac:dyDescent="0.2">
      <c r="A223" s="3"/>
      <c r="B223" s="99" t="s">
        <v>5</v>
      </c>
      <c r="C223" s="99"/>
      <c r="D223" s="99"/>
      <c r="E223" s="99"/>
      <c r="F223" s="99"/>
      <c r="G223" s="99"/>
      <c r="H223" s="99"/>
      <c r="I223" s="99"/>
      <c r="J223" s="99"/>
      <c r="K223" s="99"/>
    </row>
    <row r="224" spans="1:11" s="12" customFormat="1" ht="42" customHeight="1" x14ac:dyDescent="0.2">
      <c r="A224" s="3"/>
      <c r="B224" s="132" t="s">
        <v>6</v>
      </c>
      <c r="C224" s="133" t="s">
        <v>7</v>
      </c>
      <c r="D224" s="134"/>
      <c r="E224" s="134"/>
      <c r="F224" s="135"/>
      <c r="G224" s="136" t="s">
        <v>8</v>
      </c>
      <c r="H224" s="137"/>
      <c r="I224" s="132" t="s">
        <v>9</v>
      </c>
      <c r="J224" s="132" t="s">
        <v>10</v>
      </c>
      <c r="K224" s="93" t="s">
        <v>11</v>
      </c>
    </row>
    <row r="225" spans="1:11" s="12" customFormat="1" ht="12.75" x14ac:dyDescent="0.2">
      <c r="A225" s="3"/>
      <c r="B225" s="101"/>
      <c r="C225" s="105"/>
      <c r="D225" s="106"/>
      <c r="E225" s="106"/>
      <c r="F225" s="107"/>
      <c r="G225" s="8" t="s">
        <v>12</v>
      </c>
      <c r="H225" s="8" t="s">
        <v>13</v>
      </c>
      <c r="I225" s="101"/>
      <c r="J225" s="101"/>
      <c r="K225" s="93"/>
    </row>
    <row r="226" spans="1:11" s="12" customFormat="1" ht="28.5" customHeight="1" x14ac:dyDescent="0.2">
      <c r="A226" s="3"/>
      <c r="B226" s="10">
        <v>1</v>
      </c>
      <c r="C226" s="94" t="s">
        <v>133</v>
      </c>
      <c r="D226" s="95"/>
      <c r="E226" s="95"/>
      <c r="F226" s="96"/>
      <c r="G226" s="16" t="s">
        <v>15</v>
      </c>
      <c r="H226" s="10">
        <v>1500</v>
      </c>
      <c r="I226" s="10">
        <v>2024</v>
      </c>
      <c r="J226" s="72">
        <v>47.6</v>
      </c>
      <c r="K226" s="11"/>
    </row>
    <row r="227" spans="1:11" s="12" customFormat="1" ht="32.25" customHeight="1" x14ac:dyDescent="0.2">
      <c r="A227" s="3"/>
      <c r="B227" s="10">
        <v>2</v>
      </c>
      <c r="C227" s="94" t="s">
        <v>134</v>
      </c>
      <c r="D227" s="95"/>
      <c r="E227" s="95"/>
      <c r="F227" s="96"/>
      <c r="G227" s="16" t="s">
        <v>15</v>
      </c>
      <c r="H227" s="10">
        <v>500</v>
      </c>
      <c r="I227" s="10">
        <v>2024</v>
      </c>
      <c r="J227" s="72">
        <v>23.7</v>
      </c>
      <c r="K227" s="35"/>
    </row>
    <row r="228" spans="1:11" s="12" customFormat="1" ht="18.75" customHeight="1" x14ac:dyDescent="0.2">
      <c r="A228" s="3"/>
      <c r="B228" s="97" t="s">
        <v>16</v>
      </c>
      <c r="C228" s="97"/>
      <c r="D228" s="97"/>
      <c r="E228" s="97"/>
      <c r="F228" s="97"/>
      <c r="G228" s="97"/>
      <c r="H228" s="97"/>
      <c r="I228" s="97"/>
      <c r="J228" s="50">
        <f>SUM(J226:J227)</f>
        <v>71.3</v>
      </c>
      <c r="K228" s="50">
        <f>SUM(K224:K227)</f>
        <v>0</v>
      </c>
    </row>
    <row r="230" spans="1:11" s="12" customFormat="1" ht="26.25" customHeight="1" x14ac:dyDescent="0.2">
      <c r="B230" s="89" t="s">
        <v>2</v>
      </c>
      <c r="C230" s="89"/>
      <c r="D230" s="89"/>
      <c r="E230" s="89"/>
      <c r="F230" s="89"/>
      <c r="G230" s="89"/>
      <c r="H230" s="89"/>
      <c r="I230" s="89"/>
      <c r="J230" s="89"/>
      <c r="K230" s="89"/>
    </row>
    <row r="231" spans="1:11" s="12" customFormat="1" ht="38.25" customHeight="1" x14ac:dyDescent="0.2">
      <c r="B231" s="90" t="s">
        <v>135</v>
      </c>
      <c r="C231" s="90"/>
      <c r="D231" s="90"/>
      <c r="E231" s="90"/>
      <c r="F231" s="90"/>
      <c r="G231" s="90"/>
      <c r="H231" s="90"/>
      <c r="I231" s="90"/>
      <c r="J231" s="90"/>
      <c r="K231" s="90"/>
    </row>
    <row r="232" spans="1:11" s="12" customFormat="1" ht="14.25" customHeight="1" x14ac:dyDescent="0.2">
      <c r="B232" s="98" t="s">
        <v>4</v>
      </c>
      <c r="C232" s="98"/>
      <c r="D232" s="98"/>
      <c r="E232" s="98"/>
      <c r="F232" s="98"/>
      <c r="G232" s="98"/>
      <c r="H232" s="98"/>
      <c r="I232" s="98"/>
      <c r="J232" s="98"/>
      <c r="K232" s="98"/>
    </row>
    <row r="233" spans="1:11" s="12" customFormat="1" ht="18" customHeight="1" x14ac:dyDescent="0.2">
      <c r="B233" s="99" t="s">
        <v>5</v>
      </c>
      <c r="C233" s="99"/>
      <c r="D233" s="99"/>
      <c r="E233" s="99"/>
      <c r="F233" s="99"/>
      <c r="G233" s="99"/>
      <c r="H233" s="99"/>
      <c r="I233" s="99"/>
      <c r="J233" s="99"/>
      <c r="K233" s="99"/>
    </row>
    <row r="234" spans="1:11" s="12" customFormat="1" ht="39" customHeight="1" x14ac:dyDescent="0.2">
      <c r="B234" s="132" t="s">
        <v>6</v>
      </c>
      <c r="C234" s="133" t="s">
        <v>7</v>
      </c>
      <c r="D234" s="134"/>
      <c r="E234" s="134"/>
      <c r="F234" s="135"/>
      <c r="G234" s="136" t="s">
        <v>8</v>
      </c>
      <c r="H234" s="137"/>
      <c r="I234" s="132" t="s">
        <v>9</v>
      </c>
      <c r="J234" s="132" t="s">
        <v>10</v>
      </c>
      <c r="K234" s="93" t="s">
        <v>11</v>
      </c>
    </row>
    <row r="235" spans="1:11" s="12" customFormat="1" ht="16.5" customHeight="1" x14ac:dyDescent="0.2">
      <c r="B235" s="101"/>
      <c r="C235" s="105"/>
      <c r="D235" s="106"/>
      <c r="E235" s="106"/>
      <c r="F235" s="107"/>
      <c r="G235" s="8" t="s">
        <v>12</v>
      </c>
      <c r="H235" s="8" t="s">
        <v>13</v>
      </c>
      <c r="I235" s="101"/>
      <c r="J235" s="101"/>
      <c r="K235" s="93"/>
    </row>
    <row r="236" spans="1:11" s="12" customFormat="1" ht="18" customHeight="1" x14ac:dyDescent="0.2">
      <c r="B236" s="7">
        <v>1</v>
      </c>
      <c r="C236" s="188" t="s">
        <v>136</v>
      </c>
      <c r="D236" s="189"/>
      <c r="E236" s="189"/>
      <c r="F236" s="190"/>
      <c r="G236" s="8" t="s">
        <v>15</v>
      </c>
      <c r="H236" s="8">
        <v>1000</v>
      </c>
      <c r="I236" s="7">
        <v>2024</v>
      </c>
      <c r="J236" s="79">
        <v>47.5</v>
      </c>
      <c r="K236" s="11"/>
    </row>
    <row r="237" spans="1:11" s="12" customFormat="1" ht="20.25" customHeight="1" x14ac:dyDescent="0.2">
      <c r="B237" s="8">
        <v>2</v>
      </c>
      <c r="C237" s="94" t="s">
        <v>137</v>
      </c>
      <c r="D237" s="95"/>
      <c r="E237" s="95"/>
      <c r="F237" s="96"/>
      <c r="G237" s="8" t="s">
        <v>15</v>
      </c>
      <c r="H237" s="10">
        <v>1000</v>
      </c>
      <c r="I237" s="8">
        <v>2024</v>
      </c>
      <c r="J237" s="81">
        <v>20.2</v>
      </c>
      <c r="K237" s="35"/>
    </row>
    <row r="238" spans="1:11" s="12" customFormat="1" ht="30.75" customHeight="1" x14ac:dyDescent="0.2">
      <c r="B238" s="8">
        <v>3</v>
      </c>
      <c r="C238" s="94" t="s">
        <v>138</v>
      </c>
      <c r="D238" s="95"/>
      <c r="E238" s="95"/>
      <c r="F238" s="96"/>
      <c r="G238" s="8" t="s">
        <v>40</v>
      </c>
      <c r="H238" s="10">
        <v>25</v>
      </c>
      <c r="I238" s="8">
        <v>2024</v>
      </c>
      <c r="J238" s="81">
        <v>375</v>
      </c>
      <c r="K238" s="35"/>
    </row>
    <row r="239" spans="1:11" s="12" customFormat="1" ht="21" customHeight="1" x14ac:dyDescent="0.2">
      <c r="B239" s="97" t="s">
        <v>16</v>
      </c>
      <c r="C239" s="97"/>
      <c r="D239" s="97"/>
      <c r="E239" s="97"/>
      <c r="F239" s="97"/>
      <c r="G239" s="97"/>
      <c r="H239" s="97"/>
      <c r="I239" s="97"/>
      <c r="J239" s="50">
        <f>SUM(J236:J238)</f>
        <v>442.7</v>
      </c>
      <c r="K239" s="50">
        <f>SUM(K236:K238)</f>
        <v>0</v>
      </c>
    </row>
    <row r="241" spans="1:11" s="58" customFormat="1" ht="20.25" x14ac:dyDescent="0.25">
      <c r="A241" s="1"/>
      <c r="B241" s="89" t="s">
        <v>2</v>
      </c>
      <c r="C241" s="89"/>
      <c r="D241" s="89"/>
      <c r="E241" s="89"/>
      <c r="F241" s="89"/>
      <c r="G241" s="89"/>
      <c r="H241" s="89"/>
      <c r="I241" s="89"/>
      <c r="J241" s="89"/>
      <c r="K241" s="89"/>
    </row>
    <row r="242" spans="1:11" s="58" customFormat="1" ht="31.5" customHeight="1" x14ac:dyDescent="0.25">
      <c r="A242" s="1"/>
      <c r="B242" s="90" t="s">
        <v>139</v>
      </c>
      <c r="C242" s="90"/>
      <c r="D242" s="90"/>
      <c r="E242" s="90"/>
      <c r="F242" s="90"/>
      <c r="G242" s="90"/>
      <c r="H242" s="90"/>
      <c r="I242" s="90"/>
      <c r="J242" s="90"/>
      <c r="K242" s="90"/>
    </row>
    <row r="243" spans="1:11" s="58" customFormat="1" x14ac:dyDescent="0.25">
      <c r="A243" s="1"/>
      <c r="B243" s="98" t="s">
        <v>4</v>
      </c>
      <c r="C243" s="98"/>
      <c r="D243" s="98"/>
      <c r="E243" s="98"/>
      <c r="F243" s="98"/>
      <c r="G243" s="98"/>
      <c r="H243" s="98"/>
      <c r="I243" s="98"/>
      <c r="J243" s="98"/>
      <c r="K243" s="98"/>
    </row>
    <row r="244" spans="1:11" s="58" customFormat="1" x14ac:dyDescent="0.25">
      <c r="A244" s="1"/>
      <c r="B244" s="99" t="s">
        <v>140</v>
      </c>
      <c r="C244" s="99"/>
      <c r="D244" s="99"/>
      <c r="E244" s="99"/>
      <c r="F244" s="99"/>
      <c r="G244" s="99"/>
      <c r="H244" s="99"/>
      <c r="I244" s="99"/>
      <c r="J244" s="99"/>
      <c r="K244" s="99"/>
    </row>
    <row r="245" spans="1:11" s="58" customFormat="1" ht="35.25" customHeight="1" x14ac:dyDescent="0.25">
      <c r="A245" s="1"/>
      <c r="B245" s="132" t="s">
        <v>6</v>
      </c>
      <c r="C245" s="133" t="s">
        <v>7</v>
      </c>
      <c r="D245" s="134"/>
      <c r="E245" s="134"/>
      <c r="F245" s="135"/>
      <c r="G245" s="136" t="s">
        <v>8</v>
      </c>
      <c r="H245" s="137"/>
      <c r="I245" s="132" t="s">
        <v>141</v>
      </c>
      <c r="J245" s="132" t="s">
        <v>28</v>
      </c>
      <c r="K245" s="93" t="s">
        <v>11</v>
      </c>
    </row>
    <row r="246" spans="1:11" s="58" customFormat="1" ht="19.5" customHeight="1" x14ac:dyDescent="0.25">
      <c r="A246" s="1"/>
      <c r="B246" s="101"/>
      <c r="C246" s="105"/>
      <c r="D246" s="106"/>
      <c r="E246" s="106"/>
      <c r="F246" s="107"/>
      <c r="G246" s="8" t="s">
        <v>45</v>
      </c>
      <c r="H246" s="8" t="s">
        <v>13</v>
      </c>
      <c r="I246" s="101"/>
      <c r="J246" s="101"/>
      <c r="K246" s="93"/>
    </row>
    <row r="247" spans="1:11" s="83" customFormat="1" ht="26.25" customHeight="1" x14ac:dyDescent="0.25">
      <c r="A247" s="82"/>
      <c r="B247" s="9">
        <v>1</v>
      </c>
      <c r="C247" s="94" t="s">
        <v>142</v>
      </c>
      <c r="D247" s="95"/>
      <c r="E247" s="95"/>
      <c r="F247" s="96"/>
      <c r="G247" s="10" t="s">
        <v>40</v>
      </c>
      <c r="H247" s="10">
        <v>1</v>
      </c>
      <c r="I247" s="9">
        <v>2024</v>
      </c>
      <c r="J247" s="78">
        <v>200</v>
      </c>
      <c r="K247" s="78">
        <v>200</v>
      </c>
    </row>
    <row r="248" spans="1:11" s="83" customFormat="1" ht="20.25" customHeight="1" x14ac:dyDescent="0.25">
      <c r="A248" s="82"/>
      <c r="B248" s="9">
        <v>2</v>
      </c>
      <c r="C248" s="94" t="s">
        <v>143</v>
      </c>
      <c r="D248" s="95"/>
      <c r="E248" s="95"/>
      <c r="F248" s="96"/>
      <c r="G248" s="10" t="s">
        <v>40</v>
      </c>
      <c r="H248" s="10">
        <v>4</v>
      </c>
      <c r="I248" s="9">
        <v>2024</v>
      </c>
      <c r="J248" s="78">
        <v>2000</v>
      </c>
      <c r="K248" s="78">
        <f>498.2+1494.4</f>
        <v>1992.6000000000001</v>
      </c>
    </row>
    <row r="249" spans="1:11" s="83" customFormat="1" ht="51.75" customHeight="1" x14ac:dyDescent="0.25">
      <c r="A249" s="82"/>
      <c r="B249" s="9">
        <v>3</v>
      </c>
      <c r="C249" s="194" t="s">
        <v>144</v>
      </c>
      <c r="D249" s="195"/>
      <c r="E249" s="195"/>
      <c r="F249" s="196"/>
      <c r="G249" s="10" t="s">
        <v>40</v>
      </c>
      <c r="H249" s="71">
        <v>3</v>
      </c>
      <c r="I249" s="7">
        <v>2024</v>
      </c>
      <c r="J249" s="78">
        <v>500</v>
      </c>
      <c r="K249" s="78"/>
    </row>
    <row r="250" spans="1:11" s="83" customFormat="1" ht="27.75" customHeight="1" x14ac:dyDescent="0.25">
      <c r="A250" s="82"/>
      <c r="B250" s="16">
        <v>4</v>
      </c>
      <c r="C250" s="197" t="s">
        <v>145</v>
      </c>
      <c r="D250" s="197"/>
      <c r="E250" s="197"/>
      <c r="F250" s="197"/>
      <c r="G250" s="10" t="s">
        <v>15</v>
      </c>
      <c r="H250" s="71">
        <v>1200</v>
      </c>
      <c r="I250" s="15">
        <v>2024</v>
      </c>
      <c r="J250" s="78">
        <v>1020</v>
      </c>
      <c r="K250" s="78"/>
    </row>
    <row r="251" spans="1:11" s="83" customFormat="1" ht="18.75" customHeight="1" x14ac:dyDescent="0.25">
      <c r="A251" s="82"/>
      <c r="B251" s="16">
        <v>5</v>
      </c>
      <c r="C251" s="117" t="s">
        <v>146</v>
      </c>
      <c r="D251" s="117"/>
      <c r="E251" s="117"/>
      <c r="F251" s="117"/>
      <c r="G251" s="10" t="s">
        <v>40</v>
      </c>
      <c r="H251" s="71">
        <v>1</v>
      </c>
      <c r="I251" s="15">
        <v>2024</v>
      </c>
      <c r="J251" s="78">
        <v>500</v>
      </c>
      <c r="K251" s="78"/>
    </row>
    <row r="252" spans="1:11" s="83" customFormat="1" ht="37.5" customHeight="1" x14ac:dyDescent="0.25">
      <c r="A252" s="82"/>
      <c r="B252" s="10">
        <v>6</v>
      </c>
      <c r="C252" s="197" t="s">
        <v>147</v>
      </c>
      <c r="D252" s="197"/>
      <c r="E252" s="197"/>
      <c r="F252" s="197"/>
      <c r="G252" s="10" t="s">
        <v>40</v>
      </c>
      <c r="H252" s="71">
        <v>1</v>
      </c>
      <c r="I252" s="15">
        <v>2024</v>
      </c>
      <c r="J252" s="78">
        <v>100</v>
      </c>
      <c r="K252" s="78"/>
    </row>
    <row r="253" spans="1:11" s="83" customFormat="1" ht="27.75" customHeight="1" x14ac:dyDescent="0.25">
      <c r="A253" s="82"/>
      <c r="B253" s="10">
        <v>7</v>
      </c>
      <c r="C253" s="197" t="s">
        <v>148</v>
      </c>
      <c r="D253" s="197"/>
      <c r="E253" s="197"/>
      <c r="F253" s="197"/>
      <c r="G253" s="10" t="s">
        <v>40</v>
      </c>
      <c r="H253" s="71">
        <v>9</v>
      </c>
      <c r="I253" s="15">
        <v>2024</v>
      </c>
      <c r="J253" s="78">
        <v>400</v>
      </c>
      <c r="K253" s="78"/>
    </row>
    <row r="254" spans="1:11" s="83" customFormat="1" ht="30.75" customHeight="1" x14ac:dyDescent="0.25">
      <c r="A254" s="82"/>
      <c r="B254" s="15">
        <v>8</v>
      </c>
      <c r="C254" s="197" t="s">
        <v>149</v>
      </c>
      <c r="D254" s="197"/>
      <c r="E254" s="197"/>
      <c r="F254" s="197"/>
      <c r="G254" s="10" t="s">
        <v>40</v>
      </c>
      <c r="H254" s="71">
        <v>3</v>
      </c>
      <c r="I254" s="15">
        <v>2024</v>
      </c>
      <c r="J254" s="78">
        <v>3000</v>
      </c>
      <c r="K254" s="78"/>
    </row>
    <row r="255" spans="1:11" s="83" customFormat="1" ht="32.25" customHeight="1" x14ac:dyDescent="0.25">
      <c r="A255" s="82"/>
      <c r="B255" s="10">
        <v>9</v>
      </c>
      <c r="C255" s="197" t="s">
        <v>150</v>
      </c>
      <c r="D255" s="197"/>
      <c r="E255" s="197"/>
      <c r="F255" s="197"/>
      <c r="G255" s="10" t="s">
        <v>15</v>
      </c>
      <c r="H255" s="28">
        <v>1200</v>
      </c>
      <c r="I255" s="15">
        <v>2024</v>
      </c>
      <c r="J255" s="78">
        <v>900</v>
      </c>
      <c r="K255" s="78"/>
    </row>
    <row r="256" spans="1:11" s="83" customFormat="1" ht="27" customHeight="1" x14ac:dyDescent="0.25">
      <c r="A256" s="82"/>
      <c r="B256" s="15">
        <v>10</v>
      </c>
      <c r="C256" s="197" t="s">
        <v>151</v>
      </c>
      <c r="D256" s="197"/>
      <c r="E256" s="197"/>
      <c r="F256" s="197"/>
      <c r="G256" s="10" t="s">
        <v>15</v>
      </c>
      <c r="H256" s="71">
        <v>150</v>
      </c>
      <c r="I256" s="15">
        <v>2024</v>
      </c>
      <c r="J256" s="78">
        <v>100</v>
      </c>
      <c r="K256" s="78"/>
    </row>
    <row r="257" spans="1:11" s="83" customFormat="1" ht="17.25" customHeight="1" x14ac:dyDescent="0.25">
      <c r="A257" s="82"/>
      <c r="B257" s="10">
        <v>11</v>
      </c>
      <c r="C257" s="197" t="s">
        <v>152</v>
      </c>
      <c r="D257" s="197"/>
      <c r="E257" s="197"/>
      <c r="F257" s="197"/>
      <c r="G257" s="10" t="s">
        <v>15</v>
      </c>
      <c r="H257" s="71">
        <v>200</v>
      </c>
      <c r="I257" s="15">
        <v>2024</v>
      </c>
      <c r="J257" s="78">
        <v>150</v>
      </c>
      <c r="K257" s="78"/>
    </row>
    <row r="258" spans="1:11" s="83" customFormat="1" ht="17.25" customHeight="1" x14ac:dyDescent="0.25">
      <c r="A258" s="82"/>
      <c r="B258" s="10">
        <v>12</v>
      </c>
      <c r="C258" s="197" t="s">
        <v>153</v>
      </c>
      <c r="D258" s="197"/>
      <c r="E258" s="197"/>
      <c r="F258" s="197"/>
      <c r="G258" s="10" t="s">
        <v>40</v>
      </c>
      <c r="H258" s="71">
        <v>9</v>
      </c>
      <c r="I258" s="15">
        <v>2024</v>
      </c>
      <c r="J258" s="78">
        <v>200</v>
      </c>
      <c r="K258" s="78">
        <f>12</f>
        <v>12</v>
      </c>
    </row>
    <row r="259" spans="1:11" s="83" customFormat="1" ht="40.5" customHeight="1" x14ac:dyDescent="0.25">
      <c r="A259" s="82"/>
      <c r="B259" s="10">
        <v>13</v>
      </c>
      <c r="C259" s="197" t="s">
        <v>154</v>
      </c>
      <c r="D259" s="197"/>
      <c r="E259" s="197"/>
      <c r="F259" s="197"/>
      <c r="G259" s="10" t="s">
        <v>15</v>
      </c>
      <c r="H259" s="28">
        <v>10960</v>
      </c>
      <c r="I259" s="15">
        <v>2024</v>
      </c>
      <c r="J259" s="78">
        <v>3250</v>
      </c>
      <c r="K259" s="78"/>
    </row>
    <row r="260" spans="1:11" s="83" customFormat="1" ht="32.25" customHeight="1" x14ac:dyDescent="0.25">
      <c r="A260" s="82"/>
      <c r="B260" s="15">
        <v>14</v>
      </c>
      <c r="C260" s="197" t="s">
        <v>155</v>
      </c>
      <c r="D260" s="197"/>
      <c r="E260" s="197"/>
      <c r="F260" s="197"/>
      <c r="G260" s="10" t="s">
        <v>15</v>
      </c>
      <c r="H260" s="71">
        <v>60</v>
      </c>
      <c r="I260" s="15">
        <v>2024</v>
      </c>
      <c r="J260" s="78">
        <v>60</v>
      </c>
      <c r="K260" s="78">
        <v>60</v>
      </c>
    </row>
    <row r="261" spans="1:11" s="83" customFormat="1" ht="32.25" customHeight="1" x14ac:dyDescent="0.25">
      <c r="A261" s="82"/>
      <c r="B261" s="15">
        <v>15</v>
      </c>
      <c r="C261" s="117" t="s">
        <v>156</v>
      </c>
      <c r="D261" s="117"/>
      <c r="E261" s="117"/>
      <c r="F261" s="117"/>
      <c r="G261" s="10" t="s">
        <v>40</v>
      </c>
      <c r="H261" s="71">
        <v>30</v>
      </c>
      <c r="I261" s="15">
        <v>2024</v>
      </c>
      <c r="J261" s="78">
        <v>800</v>
      </c>
      <c r="K261" s="78">
        <f>48+27.5</f>
        <v>75.5</v>
      </c>
    </row>
    <row r="262" spans="1:11" s="83" customFormat="1" ht="25.5" customHeight="1" x14ac:dyDescent="0.25">
      <c r="A262" s="82"/>
      <c r="B262" s="10">
        <v>16</v>
      </c>
      <c r="C262" s="197" t="s">
        <v>157</v>
      </c>
      <c r="D262" s="197"/>
      <c r="E262" s="197"/>
      <c r="F262" s="197"/>
      <c r="G262" s="10" t="s">
        <v>15</v>
      </c>
      <c r="H262" s="28">
        <v>4004</v>
      </c>
      <c r="I262" s="15">
        <v>2024</v>
      </c>
      <c r="J262" s="78">
        <v>150</v>
      </c>
      <c r="K262" s="78"/>
    </row>
    <row r="263" spans="1:11" s="83" customFormat="1" ht="25.5" customHeight="1" x14ac:dyDescent="0.25">
      <c r="A263" s="82"/>
      <c r="B263" s="97" t="s">
        <v>16</v>
      </c>
      <c r="C263" s="97"/>
      <c r="D263" s="97"/>
      <c r="E263" s="97"/>
      <c r="F263" s="97"/>
      <c r="G263" s="97"/>
      <c r="H263" s="97"/>
      <c r="I263" s="97"/>
      <c r="J263" s="50">
        <f>SUM(J247:J262)</f>
        <v>13330</v>
      </c>
      <c r="K263" s="50">
        <f>SUM(K247:K262)</f>
        <v>2340.1000000000004</v>
      </c>
    </row>
    <row r="265" spans="1:11" s="14" customFormat="1" ht="20.25" x14ac:dyDescent="0.25">
      <c r="B265" s="89" t="s">
        <v>2</v>
      </c>
      <c r="C265" s="89"/>
      <c r="D265" s="89"/>
      <c r="E265" s="89"/>
      <c r="F265" s="89"/>
      <c r="G265" s="89"/>
      <c r="H265" s="89"/>
      <c r="I265" s="89"/>
      <c r="J265" s="89"/>
      <c r="K265" s="89"/>
    </row>
    <row r="266" spans="1:11" s="14" customFormat="1" ht="42" customHeight="1" x14ac:dyDescent="0.25">
      <c r="B266" s="90" t="s">
        <v>158</v>
      </c>
      <c r="C266" s="90"/>
      <c r="D266" s="90"/>
      <c r="E266" s="90"/>
      <c r="F266" s="90"/>
      <c r="G266" s="90"/>
      <c r="H266" s="90"/>
      <c r="I266" s="90"/>
      <c r="J266" s="90"/>
      <c r="K266" s="90"/>
    </row>
    <row r="267" spans="1:11" s="14" customFormat="1" ht="14.25" customHeight="1" x14ac:dyDescent="0.25">
      <c r="B267" s="198" t="s">
        <v>4</v>
      </c>
      <c r="C267" s="198"/>
      <c r="D267" s="198"/>
      <c r="E267" s="198"/>
      <c r="F267" s="198"/>
      <c r="G267" s="198"/>
      <c r="H267" s="198"/>
      <c r="I267" s="198"/>
      <c r="J267" s="198"/>
      <c r="K267" s="198"/>
    </row>
    <row r="268" spans="1:11" s="14" customFormat="1" ht="19.5" customHeight="1" x14ac:dyDescent="0.25">
      <c r="B268" s="99" t="s">
        <v>140</v>
      </c>
      <c r="C268" s="99"/>
      <c r="D268" s="99"/>
      <c r="E268" s="99"/>
      <c r="F268" s="99"/>
      <c r="G268" s="99"/>
      <c r="H268" s="99"/>
      <c r="I268" s="99"/>
      <c r="J268" s="99"/>
      <c r="K268" s="99"/>
    </row>
    <row r="269" spans="1:11" s="14" customFormat="1" ht="33" customHeight="1" x14ac:dyDescent="0.25">
      <c r="B269" s="132" t="s">
        <v>6</v>
      </c>
      <c r="C269" s="133" t="s">
        <v>7</v>
      </c>
      <c r="D269" s="134"/>
      <c r="E269" s="134"/>
      <c r="F269" s="135"/>
      <c r="G269" s="136" t="s">
        <v>8</v>
      </c>
      <c r="H269" s="137"/>
      <c r="I269" s="132" t="s">
        <v>54</v>
      </c>
      <c r="J269" s="132" t="s">
        <v>114</v>
      </c>
      <c r="K269" s="93" t="s">
        <v>11</v>
      </c>
    </row>
    <row r="270" spans="1:11" s="14" customFormat="1" ht="17.25" customHeight="1" x14ac:dyDescent="0.25">
      <c r="B270" s="101"/>
      <c r="C270" s="105"/>
      <c r="D270" s="106"/>
      <c r="E270" s="106"/>
      <c r="F270" s="107"/>
      <c r="G270" s="8" t="s">
        <v>12</v>
      </c>
      <c r="H270" s="8" t="s">
        <v>13</v>
      </c>
      <c r="I270" s="101"/>
      <c r="J270" s="101"/>
      <c r="K270" s="93"/>
    </row>
    <row r="271" spans="1:11" s="14" customFormat="1" ht="17.25" customHeight="1" x14ac:dyDescent="0.25">
      <c r="B271" s="10">
        <v>1</v>
      </c>
      <c r="C271" s="118" t="s">
        <v>159</v>
      </c>
      <c r="D271" s="119"/>
      <c r="E271" s="119"/>
      <c r="F271" s="120"/>
      <c r="G271" s="10" t="s">
        <v>40</v>
      </c>
      <c r="H271" s="10">
        <v>1</v>
      </c>
      <c r="I271" s="84">
        <v>2024</v>
      </c>
      <c r="J271" s="85">
        <v>850</v>
      </c>
      <c r="K271" s="11"/>
    </row>
    <row r="272" spans="1:11" s="14" customFormat="1" ht="17.25" customHeight="1" x14ac:dyDescent="0.25">
      <c r="B272" s="10">
        <v>2</v>
      </c>
      <c r="C272" s="118" t="s">
        <v>160</v>
      </c>
      <c r="D272" s="119"/>
      <c r="E272" s="119"/>
      <c r="F272" s="120"/>
      <c r="G272" s="10" t="s">
        <v>40</v>
      </c>
      <c r="H272" s="10">
        <v>6</v>
      </c>
      <c r="I272" s="84">
        <v>2024</v>
      </c>
      <c r="J272" s="85">
        <v>1200</v>
      </c>
      <c r="K272" s="18"/>
    </row>
    <row r="273" spans="1:11" s="14" customFormat="1" ht="30" customHeight="1" x14ac:dyDescent="0.25">
      <c r="B273" s="10">
        <v>3</v>
      </c>
      <c r="C273" s="94" t="s">
        <v>161</v>
      </c>
      <c r="D273" s="95"/>
      <c r="E273" s="95"/>
      <c r="F273" s="96"/>
      <c r="G273" s="10" t="s">
        <v>40</v>
      </c>
      <c r="H273" s="10">
        <v>1</v>
      </c>
      <c r="I273" s="84">
        <v>2024</v>
      </c>
      <c r="J273" s="85">
        <v>300</v>
      </c>
      <c r="K273" s="18"/>
    </row>
    <row r="274" spans="1:11" s="14" customFormat="1" ht="18.75" customHeight="1" x14ac:dyDescent="0.25">
      <c r="B274" s="10">
        <v>4</v>
      </c>
      <c r="C274" s="94" t="s">
        <v>162</v>
      </c>
      <c r="D274" s="95"/>
      <c r="E274" s="95"/>
      <c r="F274" s="96"/>
      <c r="G274" s="10" t="s">
        <v>40</v>
      </c>
      <c r="H274" s="10">
        <v>1</v>
      </c>
      <c r="I274" s="84">
        <v>2024</v>
      </c>
      <c r="J274" s="22">
        <v>150</v>
      </c>
      <c r="K274" s="18"/>
    </row>
    <row r="275" spans="1:11" s="14" customFormat="1" ht="17.25" customHeight="1" x14ac:dyDescent="0.25">
      <c r="B275" s="10">
        <v>5</v>
      </c>
      <c r="C275" s="118" t="s">
        <v>163</v>
      </c>
      <c r="D275" s="119"/>
      <c r="E275" s="119"/>
      <c r="F275" s="120"/>
      <c r="G275" s="10" t="s">
        <v>15</v>
      </c>
      <c r="H275" s="10">
        <v>200</v>
      </c>
      <c r="I275" s="84">
        <v>2024</v>
      </c>
      <c r="J275" s="22">
        <v>250</v>
      </c>
      <c r="K275" s="18"/>
    </row>
    <row r="276" spans="1:11" s="14" customFormat="1" ht="17.25" customHeight="1" x14ac:dyDescent="0.25">
      <c r="B276" s="97" t="s">
        <v>16</v>
      </c>
      <c r="C276" s="97"/>
      <c r="D276" s="97"/>
      <c r="E276" s="97"/>
      <c r="F276" s="97"/>
      <c r="G276" s="97"/>
      <c r="H276" s="97"/>
      <c r="I276" s="97"/>
      <c r="J276" s="50">
        <f>SUM(J271:J275)</f>
        <v>2750</v>
      </c>
      <c r="K276" s="50">
        <f>SUM(K271:K275)</f>
        <v>0</v>
      </c>
    </row>
    <row r="278" spans="1:11" s="12" customFormat="1" ht="20.25" x14ac:dyDescent="0.2">
      <c r="A278" s="1"/>
      <c r="B278" s="89" t="s">
        <v>2</v>
      </c>
      <c r="C278" s="89"/>
      <c r="D278" s="89"/>
      <c r="E278" s="89"/>
      <c r="F278" s="89"/>
      <c r="G278" s="89"/>
      <c r="H278" s="89"/>
      <c r="I278" s="89"/>
      <c r="J278" s="89"/>
      <c r="K278" s="89"/>
    </row>
    <row r="279" spans="1:11" s="12" customFormat="1" ht="31.5" customHeight="1" x14ac:dyDescent="0.2">
      <c r="A279" s="1"/>
      <c r="B279" s="90" t="s">
        <v>164</v>
      </c>
      <c r="C279" s="90"/>
      <c r="D279" s="90"/>
      <c r="E279" s="90"/>
      <c r="F279" s="90"/>
      <c r="G279" s="90"/>
      <c r="H279" s="90"/>
      <c r="I279" s="90"/>
      <c r="J279" s="90"/>
      <c r="K279" s="90"/>
    </row>
    <row r="280" spans="1:11" s="12" customFormat="1" ht="18.75" customHeight="1" x14ac:dyDescent="0.2">
      <c r="A280" s="1"/>
      <c r="B280" s="91" t="s">
        <v>4</v>
      </c>
      <c r="C280" s="91"/>
      <c r="D280" s="91"/>
      <c r="E280" s="91"/>
      <c r="F280" s="91"/>
      <c r="G280" s="91"/>
      <c r="H280" s="91"/>
      <c r="I280" s="91"/>
      <c r="J280" s="91"/>
      <c r="K280" s="91"/>
    </row>
    <row r="281" spans="1:11" s="12" customFormat="1" ht="12.75" x14ac:dyDescent="0.2">
      <c r="A281" s="1"/>
      <c r="B281" s="99" t="s">
        <v>140</v>
      </c>
      <c r="C281" s="99"/>
      <c r="D281" s="99"/>
      <c r="E281" s="99"/>
      <c r="F281" s="99"/>
      <c r="G281" s="99"/>
      <c r="H281" s="99"/>
      <c r="I281" s="99"/>
      <c r="J281" s="99"/>
      <c r="K281" s="99"/>
    </row>
    <row r="282" spans="1:11" s="12" customFormat="1" ht="42" customHeight="1" x14ac:dyDescent="0.2">
      <c r="A282" s="1"/>
      <c r="B282" s="132" t="s">
        <v>6</v>
      </c>
      <c r="C282" s="133" t="s">
        <v>7</v>
      </c>
      <c r="D282" s="134"/>
      <c r="E282" s="134"/>
      <c r="F282" s="135"/>
      <c r="G282" s="136" t="s">
        <v>8</v>
      </c>
      <c r="H282" s="137"/>
      <c r="I282" s="132" t="s">
        <v>9</v>
      </c>
      <c r="J282" s="132" t="s">
        <v>165</v>
      </c>
      <c r="K282" s="93" t="s">
        <v>11</v>
      </c>
    </row>
    <row r="283" spans="1:11" s="12" customFormat="1" ht="12.75" x14ac:dyDescent="0.2">
      <c r="A283" s="1"/>
      <c r="B283" s="101"/>
      <c r="C283" s="105"/>
      <c r="D283" s="106"/>
      <c r="E283" s="106"/>
      <c r="F283" s="107"/>
      <c r="G283" s="8" t="s">
        <v>12</v>
      </c>
      <c r="H283" s="8" t="s">
        <v>13</v>
      </c>
      <c r="I283" s="101"/>
      <c r="J283" s="101"/>
      <c r="K283" s="93"/>
    </row>
    <row r="284" spans="1:11" s="12" customFormat="1" ht="17.25" customHeight="1" x14ac:dyDescent="0.2">
      <c r="A284" s="1"/>
      <c r="B284" s="8">
        <v>1</v>
      </c>
      <c r="C284" s="194" t="s">
        <v>166</v>
      </c>
      <c r="D284" s="195"/>
      <c r="E284" s="195"/>
      <c r="F284" s="196"/>
      <c r="G284" s="10" t="s">
        <v>167</v>
      </c>
      <c r="H284" s="71">
        <v>10000</v>
      </c>
      <c r="I284" s="16">
        <v>2024</v>
      </c>
      <c r="J284" s="45">
        <v>3019.7</v>
      </c>
      <c r="K284" s="11">
        <v>5.4</v>
      </c>
    </row>
    <row r="285" spans="1:11" s="12" customFormat="1" ht="17.25" customHeight="1" x14ac:dyDescent="0.2">
      <c r="A285" s="1"/>
      <c r="B285" s="8">
        <v>2</v>
      </c>
      <c r="C285" s="194" t="s">
        <v>168</v>
      </c>
      <c r="D285" s="195"/>
      <c r="E285" s="195"/>
      <c r="F285" s="196"/>
      <c r="G285" s="10" t="s">
        <v>167</v>
      </c>
      <c r="H285" s="71">
        <v>100</v>
      </c>
      <c r="I285" s="16">
        <v>2024</v>
      </c>
      <c r="J285" s="45">
        <v>255.6</v>
      </c>
      <c r="K285" s="35">
        <v>9.8000000000000007</v>
      </c>
    </row>
    <row r="286" spans="1:11" s="12" customFormat="1" ht="17.25" customHeight="1" x14ac:dyDescent="0.2">
      <c r="A286" s="1"/>
      <c r="B286" s="97" t="s">
        <v>16</v>
      </c>
      <c r="C286" s="97"/>
      <c r="D286" s="97"/>
      <c r="E286" s="97"/>
      <c r="F286" s="97"/>
      <c r="G286" s="97"/>
      <c r="H286" s="97"/>
      <c r="I286" s="97"/>
      <c r="J286" s="50">
        <f>SUM(J284:J285)</f>
        <v>3275.2999999999997</v>
      </c>
      <c r="K286" s="50">
        <f>SUM(K284:K285)</f>
        <v>15.200000000000001</v>
      </c>
    </row>
    <row r="288" spans="1:11" s="12" customFormat="1" ht="20.25" x14ac:dyDescent="0.2">
      <c r="A288" s="1"/>
      <c r="B288" s="89" t="s">
        <v>2</v>
      </c>
      <c r="C288" s="89"/>
      <c r="D288" s="89"/>
      <c r="E288" s="89"/>
      <c r="F288" s="89"/>
      <c r="G288" s="89"/>
      <c r="H288" s="89"/>
      <c r="I288" s="89"/>
      <c r="J288" s="89"/>
      <c r="K288" s="89"/>
    </row>
    <row r="289" spans="1:11" s="12" customFormat="1" ht="18" customHeight="1" x14ac:dyDescent="0.2">
      <c r="A289" s="1"/>
      <c r="B289" s="90" t="s">
        <v>169</v>
      </c>
      <c r="C289" s="90"/>
      <c r="D289" s="90"/>
      <c r="E289" s="90"/>
      <c r="F289" s="90"/>
      <c r="G289" s="90"/>
      <c r="H289" s="90"/>
      <c r="I289" s="90"/>
      <c r="J289" s="90"/>
      <c r="K289" s="90"/>
    </row>
    <row r="290" spans="1:11" s="12" customFormat="1" ht="18.75" customHeight="1" x14ac:dyDescent="0.2">
      <c r="A290" s="1"/>
      <c r="B290" s="91" t="s">
        <v>4</v>
      </c>
      <c r="C290" s="91"/>
      <c r="D290" s="91"/>
      <c r="E290" s="91"/>
      <c r="F290" s="91"/>
      <c r="G290" s="91"/>
      <c r="H290" s="91"/>
      <c r="I290" s="91"/>
      <c r="J290" s="91"/>
      <c r="K290" s="91"/>
    </row>
    <row r="291" spans="1:11" s="12" customFormat="1" ht="12.75" x14ac:dyDescent="0.2">
      <c r="A291" s="1"/>
      <c r="B291" s="99" t="s">
        <v>140</v>
      </c>
      <c r="C291" s="99"/>
      <c r="D291" s="99"/>
      <c r="E291" s="99"/>
      <c r="F291" s="99"/>
      <c r="G291" s="99"/>
      <c r="H291" s="99"/>
      <c r="I291" s="99"/>
      <c r="J291" s="99"/>
      <c r="K291" s="99"/>
    </row>
    <row r="292" spans="1:11" s="12" customFormat="1" ht="42" customHeight="1" x14ac:dyDescent="0.2">
      <c r="A292" s="1"/>
      <c r="B292" s="132" t="s">
        <v>6</v>
      </c>
      <c r="C292" s="133" t="s">
        <v>7</v>
      </c>
      <c r="D292" s="134"/>
      <c r="E292" s="134"/>
      <c r="F292" s="135"/>
      <c r="G292" s="136" t="s">
        <v>8</v>
      </c>
      <c r="H292" s="137"/>
      <c r="I292" s="132" t="s">
        <v>9</v>
      </c>
      <c r="J292" s="132" t="s">
        <v>10</v>
      </c>
      <c r="K292" s="93" t="s">
        <v>11</v>
      </c>
    </row>
    <row r="293" spans="1:11" s="12" customFormat="1" ht="12.75" x14ac:dyDescent="0.2">
      <c r="A293" s="1"/>
      <c r="B293" s="101"/>
      <c r="C293" s="105"/>
      <c r="D293" s="106"/>
      <c r="E293" s="106"/>
      <c r="F293" s="107"/>
      <c r="G293" s="8" t="s">
        <v>12</v>
      </c>
      <c r="H293" s="8" t="s">
        <v>13</v>
      </c>
      <c r="I293" s="101"/>
      <c r="J293" s="101"/>
      <c r="K293" s="93"/>
    </row>
    <row r="294" spans="1:11" s="12" customFormat="1" ht="17.25" customHeight="1" x14ac:dyDescent="0.2">
      <c r="A294" s="1"/>
      <c r="B294" s="8">
        <v>1</v>
      </c>
      <c r="C294" s="194" t="s">
        <v>170</v>
      </c>
      <c r="D294" s="195"/>
      <c r="E294" s="195"/>
      <c r="F294" s="196"/>
      <c r="G294" s="8" t="s">
        <v>40</v>
      </c>
      <c r="H294" s="10">
        <v>24</v>
      </c>
      <c r="I294" s="16">
        <v>2024</v>
      </c>
      <c r="J294" s="86">
        <v>377.8</v>
      </c>
      <c r="K294" s="11"/>
    </row>
    <row r="295" spans="1:11" s="12" customFormat="1" ht="17.25" customHeight="1" x14ac:dyDescent="0.2">
      <c r="A295" s="1"/>
      <c r="B295" s="8">
        <v>2</v>
      </c>
      <c r="C295" s="194" t="s">
        <v>171</v>
      </c>
      <c r="D295" s="195"/>
      <c r="E295" s="195"/>
      <c r="F295" s="196"/>
      <c r="G295" s="8" t="s">
        <v>172</v>
      </c>
      <c r="H295" s="10">
        <v>12</v>
      </c>
      <c r="I295" s="16">
        <v>2024</v>
      </c>
      <c r="J295" s="86">
        <v>367.3</v>
      </c>
      <c r="K295" s="35"/>
    </row>
    <row r="296" spans="1:11" s="12" customFormat="1" ht="17.25" customHeight="1" x14ac:dyDescent="0.2">
      <c r="A296" s="1"/>
      <c r="B296" s="97" t="s">
        <v>16</v>
      </c>
      <c r="C296" s="97"/>
      <c r="D296" s="97"/>
      <c r="E296" s="97"/>
      <c r="F296" s="97"/>
      <c r="G296" s="97"/>
      <c r="H296" s="97"/>
      <c r="I296" s="97"/>
      <c r="J296" s="50">
        <f>SUM(J294:J295)</f>
        <v>745.1</v>
      </c>
      <c r="K296" s="50">
        <f>SUM(K294:K295)</f>
        <v>0</v>
      </c>
    </row>
    <row r="298" spans="1:11" ht="42" customHeight="1" x14ac:dyDescent="0.25">
      <c r="B298" s="199" t="s">
        <v>173</v>
      </c>
      <c r="C298" s="199"/>
      <c r="D298" s="199"/>
      <c r="E298" s="199"/>
      <c r="F298" s="199"/>
      <c r="G298" s="199"/>
      <c r="H298" s="199"/>
      <c r="I298" s="199"/>
      <c r="J298" s="199"/>
      <c r="K298" s="199"/>
    </row>
    <row r="299" spans="1:11" ht="51.75" customHeight="1" x14ac:dyDescent="0.25">
      <c r="B299" s="199" t="s">
        <v>174</v>
      </c>
      <c r="C299" s="199"/>
      <c r="D299" s="199"/>
      <c r="E299" s="199"/>
      <c r="F299" s="199"/>
      <c r="G299" s="199"/>
      <c r="H299" s="199"/>
      <c r="I299" s="199"/>
      <c r="J299" s="199"/>
      <c r="K299" s="199"/>
    </row>
    <row r="300" spans="1:11" ht="57" customHeight="1" x14ac:dyDescent="0.25">
      <c r="B300" s="199" t="s">
        <v>175</v>
      </c>
      <c r="C300" s="199"/>
      <c r="D300" s="199"/>
      <c r="E300" s="199"/>
      <c r="F300" s="199"/>
      <c r="G300" s="199"/>
      <c r="H300" s="199"/>
      <c r="I300" s="199"/>
      <c r="J300" s="199"/>
      <c r="K300" s="199"/>
    </row>
    <row r="301" spans="1:11" ht="57" customHeight="1" x14ac:dyDescent="0.25">
      <c r="B301" s="199" t="s">
        <v>176</v>
      </c>
      <c r="C301" s="199"/>
      <c r="D301" s="199"/>
      <c r="E301" s="199"/>
      <c r="F301" s="199"/>
      <c r="G301" s="199"/>
      <c r="H301" s="199"/>
      <c r="I301" s="199"/>
      <c r="J301" s="199"/>
      <c r="K301" s="199"/>
    </row>
  </sheetData>
  <mergeCells count="366">
    <mergeCell ref="B301:K301"/>
    <mergeCell ref="C294:F294"/>
    <mergeCell ref="C295:F295"/>
    <mergeCell ref="B296:I296"/>
    <mergeCell ref="B298:K298"/>
    <mergeCell ref="B299:K299"/>
    <mergeCell ref="B300:K300"/>
    <mergeCell ref="B291:K291"/>
    <mergeCell ref="B292:B293"/>
    <mergeCell ref="C292:F293"/>
    <mergeCell ref="G292:H292"/>
    <mergeCell ref="I292:I293"/>
    <mergeCell ref="J292:J293"/>
    <mergeCell ref="K292:K293"/>
    <mergeCell ref="C284:F284"/>
    <mergeCell ref="C285:F285"/>
    <mergeCell ref="B286:I286"/>
    <mergeCell ref="B288:K288"/>
    <mergeCell ref="B289:K289"/>
    <mergeCell ref="B290:K290"/>
    <mergeCell ref="B278:K278"/>
    <mergeCell ref="B279:K279"/>
    <mergeCell ref="B280:K280"/>
    <mergeCell ref="B281:K281"/>
    <mergeCell ref="B282:B283"/>
    <mergeCell ref="C282:F283"/>
    <mergeCell ref="G282:H282"/>
    <mergeCell ref="I282:I283"/>
    <mergeCell ref="J282:J283"/>
    <mergeCell ref="K282:K283"/>
    <mergeCell ref="C271:F271"/>
    <mergeCell ref="C272:F272"/>
    <mergeCell ref="C273:F273"/>
    <mergeCell ref="C274:F274"/>
    <mergeCell ref="C275:F275"/>
    <mergeCell ref="B276:I276"/>
    <mergeCell ref="B266:K266"/>
    <mergeCell ref="B267:K267"/>
    <mergeCell ref="B268:K268"/>
    <mergeCell ref="B269:B270"/>
    <mergeCell ref="C269:F270"/>
    <mergeCell ref="G269:H269"/>
    <mergeCell ref="I269:I270"/>
    <mergeCell ref="J269:J270"/>
    <mergeCell ref="K269:K270"/>
    <mergeCell ref="C259:F259"/>
    <mergeCell ref="C260:F260"/>
    <mergeCell ref="C261:F261"/>
    <mergeCell ref="C262:F262"/>
    <mergeCell ref="B263:I263"/>
    <mergeCell ref="B265:K265"/>
    <mergeCell ref="C253:F253"/>
    <mergeCell ref="C254:F254"/>
    <mergeCell ref="C255:F255"/>
    <mergeCell ref="C256:F256"/>
    <mergeCell ref="C257:F257"/>
    <mergeCell ref="C258:F258"/>
    <mergeCell ref="C247:F247"/>
    <mergeCell ref="C248:F248"/>
    <mergeCell ref="C249:F249"/>
    <mergeCell ref="C250:F250"/>
    <mergeCell ref="C251:F251"/>
    <mergeCell ref="C252:F252"/>
    <mergeCell ref="B243:K243"/>
    <mergeCell ref="B244:K244"/>
    <mergeCell ref="B245:B246"/>
    <mergeCell ref="C245:F246"/>
    <mergeCell ref="G245:H245"/>
    <mergeCell ref="I245:I246"/>
    <mergeCell ref="J245:J246"/>
    <mergeCell ref="K245:K246"/>
    <mergeCell ref="C236:F236"/>
    <mergeCell ref="C237:F237"/>
    <mergeCell ref="C238:F238"/>
    <mergeCell ref="B239:I239"/>
    <mergeCell ref="B241:K241"/>
    <mergeCell ref="B242:K242"/>
    <mergeCell ref="B233:K233"/>
    <mergeCell ref="B234:B235"/>
    <mergeCell ref="C234:F235"/>
    <mergeCell ref="G234:H234"/>
    <mergeCell ref="I234:I235"/>
    <mergeCell ref="J234:J235"/>
    <mergeCell ref="K234:K235"/>
    <mergeCell ref="C226:F226"/>
    <mergeCell ref="C227:F227"/>
    <mergeCell ref="B228:I228"/>
    <mergeCell ref="B230:K230"/>
    <mergeCell ref="B231:K231"/>
    <mergeCell ref="B232:K232"/>
    <mergeCell ref="B221:K221"/>
    <mergeCell ref="B222:K222"/>
    <mergeCell ref="B223:K223"/>
    <mergeCell ref="B224:B225"/>
    <mergeCell ref="C224:F225"/>
    <mergeCell ref="G224:H224"/>
    <mergeCell ref="I224:I225"/>
    <mergeCell ref="J224:J225"/>
    <mergeCell ref="K224:K225"/>
    <mergeCell ref="C214:F214"/>
    <mergeCell ref="C215:F215"/>
    <mergeCell ref="C216:F216"/>
    <mergeCell ref="C217:F217"/>
    <mergeCell ref="B218:I218"/>
    <mergeCell ref="B220:K220"/>
    <mergeCell ref="B209:K209"/>
    <mergeCell ref="B210:K210"/>
    <mergeCell ref="B211:K211"/>
    <mergeCell ref="B212:B213"/>
    <mergeCell ref="C212:F213"/>
    <mergeCell ref="G212:H212"/>
    <mergeCell ref="I212:I213"/>
    <mergeCell ref="J212:J213"/>
    <mergeCell ref="K212:K213"/>
    <mergeCell ref="C202:F202"/>
    <mergeCell ref="C203:F203"/>
    <mergeCell ref="C204:F204"/>
    <mergeCell ref="C205:F205"/>
    <mergeCell ref="B206:I206"/>
    <mergeCell ref="B208:K208"/>
    <mergeCell ref="B199:K199"/>
    <mergeCell ref="B200:B201"/>
    <mergeCell ref="C200:F201"/>
    <mergeCell ref="G200:H200"/>
    <mergeCell ref="I200:I201"/>
    <mergeCell ref="J200:J201"/>
    <mergeCell ref="K200:K201"/>
    <mergeCell ref="C192:F192"/>
    <mergeCell ref="C193:F193"/>
    <mergeCell ref="B194:I194"/>
    <mergeCell ref="B196:K196"/>
    <mergeCell ref="B197:K197"/>
    <mergeCell ref="B198:K198"/>
    <mergeCell ref="B189:K189"/>
    <mergeCell ref="B190:B191"/>
    <mergeCell ref="C190:F191"/>
    <mergeCell ref="G190:H190"/>
    <mergeCell ref="I190:I191"/>
    <mergeCell ref="J190:J191"/>
    <mergeCell ref="K190:K191"/>
    <mergeCell ref="C182:F182"/>
    <mergeCell ref="C183:F183"/>
    <mergeCell ref="B184:I184"/>
    <mergeCell ref="B186:K186"/>
    <mergeCell ref="B187:K187"/>
    <mergeCell ref="B188:K188"/>
    <mergeCell ref="B178:K178"/>
    <mergeCell ref="B179:K179"/>
    <mergeCell ref="B180:B181"/>
    <mergeCell ref="C180:F181"/>
    <mergeCell ref="G180:H180"/>
    <mergeCell ref="I180:I181"/>
    <mergeCell ref="J180:J181"/>
    <mergeCell ref="K180:K181"/>
    <mergeCell ref="K170:K171"/>
    <mergeCell ref="C172:F172"/>
    <mergeCell ref="C173:F173"/>
    <mergeCell ref="B174:I174"/>
    <mergeCell ref="B176:K176"/>
    <mergeCell ref="B177:K177"/>
    <mergeCell ref="B169:J169"/>
    <mergeCell ref="B170:B171"/>
    <mergeCell ref="C170:F171"/>
    <mergeCell ref="G170:H170"/>
    <mergeCell ref="I170:I171"/>
    <mergeCell ref="J170:J171"/>
    <mergeCell ref="C162:F162"/>
    <mergeCell ref="C163:F163"/>
    <mergeCell ref="B164:I164"/>
    <mergeCell ref="B166:K166"/>
    <mergeCell ref="B167:K167"/>
    <mergeCell ref="B168:K168"/>
    <mergeCell ref="B156:K156"/>
    <mergeCell ref="B157:K157"/>
    <mergeCell ref="B158:K158"/>
    <mergeCell ref="B159:K159"/>
    <mergeCell ref="B160:B161"/>
    <mergeCell ref="C160:F161"/>
    <mergeCell ref="G160:H160"/>
    <mergeCell ref="I160:I161"/>
    <mergeCell ref="J160:J161"/>
    <mergeCell ref="K160:K161"/>
    <mergeCell ref="C149:F149"/>
    <mergeCell ref="C150:F150"/>
    <mergeCell ref="C151:F151"/>
    <mergeCell ref="C152:F152"/>
    <mergeCell ref="C153:F153"/>
    <mergeCell ref="B154:I154"/>
    <mergeCell ref="C143:F143"/>
    <mergeCell ref="C144:F144"/>
    <mergeCell ref="C145:F145"/>
    <mergeCell ref="C146:F146"/>
    <mergeCell ref="C147:F147"/>
    <mergeCell ref="C148:F148"/>
    <mergeCell ref="B139:K139"/>
    <mergeCell ref="B140:K140"/>
    <mergeCell ref="B141:B142"/>
    <mergeCell ref="C141:F142"/>
    <mergeCell ref="G141:H141"/>
    <mergeCell ref="I141:I142"/>
    <mergeCell ref="J141:J142"/>
    <mergeCell ref="K141:K142"/>
    <mergeCell ref="C132:F132"/>
    <mergeCell ref="C133:F133"/>
    <mergeCell ref="C134:F134"/>
    <mergeCell ref="B135:I135"/>
    <mergeCell ref="B137:K137"/>
    <mergeCell ref="B138:K138"/>
    <mergeCell ref="C126:F126"/>
    <mergeCell ref="C127:F127"/>
    <mergeCell ref="C128:F128"/>
    <mergeCell ref="C129:F129"/>
    <mergeCell ref="C130:F130"/>
    <mergeCell ref="C131:F131"/>
    <mergeCell ref="B124:B125"/>
    <mergeCell ref="C124:F125"/>
    <mergeCell ref="G124:H124"/>
    <mergeCell ref="I124:I125"/>
    <mergeCell ref="J124:J125"/>
    <mergeCell ref="K124:K125"/>
    <mergeCell ref="C117:F117"/>
    <mergeCell ref="B118:I118"/>
    <mergeCell ref="B120:K120"/>
    <mergeCell ref="B121:K121"/>
    <mergeCell ref="B122:K122"/>
    <mergeCell ref="B123:K123"/>
    <mergeCell ref="C111:F111"/>
    <mergeCell ref="C112:F112"/>
    <mergeCell ref="C113:F113"/>
    <mergeCell ref="C114:F114"/>
    <mergeCell ref="C115:F115"/>
    <mergeCell ref="C116:F116"/>
    <mergeCell ref="C105:F105"/>
    <mergeCell ref="C106:F106"/>
    <mergeCell ref="C107:F107"/>
    <mergeCell ref="C108:F108"/>
    <mergeCell ref="C109:F109"/>
    <mergeCell ref="C110:F110"/>
    <mergeCell ref="C99:F99"/>
    <mergeCell ref="C100:F100"/>
    <mergeCell ref="C101:F101"/>
    <mergeCell ref="C102:F102"/>
    <mergeCell ref="C103:F103"/>
    <mergeCell ref="C104:F104"/>
    <mergeCell ref="B97:B98"/>
    <mergeCell ref="C97:F98"/>
    <mergeCell ref="G97:H97"/>
    <mergeCell ref="I97:I98"/>
    <mergeCell ref="J97:J98"/>
    <mergeCell ref="K97:K98"/>
    <mergeCell ref="C90:F90"/>
    <mergeCell ref="B91:I91"/>
    <mergeCell ref="B93:K93"/>
    <mergeCell ref="B94:K94"/>
    <mergeCell ref="B95:K95"/>
    <mergeCell ref="B96:K96"/>
    <mergeCell ref="C84:F84"/>
    <mergeCell ref="C85:F85"/>
    <mergeCell ref="C86:F86"/>
    <mergeCell ref="C87:F87"/>
    <mergeCell ref="C88:F88"/>
    <mergeCell ref="C89:F89"/>
    <mergeCell ref="B78:K78"/>
    <mergeCell ref="C79:I79"/>
    <mergeCell ref="B80:K80"/>
    <mergeCell ref="B81:K81"/>
    <mergeCell ref="B82:B83"/>
    <mergeCell ref="C82:F83"/>
    <mergeCell ref="G82:H82"/>
    <mergeCell ref="I82:I83"/>
    <mergeCell ref="J82:J83"/>
    <mergeCell ref="K82:K83"/>
    <mergeCell ref="C71:F71"/>
    <mergeCell ref="C72:F72"/>
    <mergeCell ref="C73:F73"/>
    <mergeCell ref="C74:F74"/>
    <mergeCell ref="B75:I75"/>
    <mergeCell ref="B77:K77"/>
    <mergeCell ref="B67:K67"/>
    <mergeCell ref="B68:K68"/>
    <mergeCell ref="B69:B70"/>
    <mergeCell ref="C69:F70"/>
    <mergeCell ref="G69:H69"/>
    <mergeCell ref="I69:I70"/>
    <mergeCell ref="J69:J70"/>
    <mergeCell ref="K69:K70"/>
    <mergeCell ref="K59:K60"/>
    <mergeCell ref="C61:F61"/>
    <mergeCell ref="C62:F62"/>
    <mergeCell ref="B63:I63"/>
    <mergeCell ref="B65:K65"/>
    <mergeCell ref="B66:K66"/>
    <mergeCell ref="B53:I53"/>
    <mergeCell ref="B55:K55"/>
    <mergeCell ref="B56:K56"/>
    <mergeCell ref="B57:K57"/>
    <mergeCell ref="B58:K58"/>
    <mergeCell ref="B59:B60"/>
    <mergeCell ref="C59:F60"/>
    <mergeCell ref="G59:H59"/>
    <mergeCell ref="I59:I60"/>
    <mergeCell ref="J59:J60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B39:B40"/>
    <mergeCell ref="C39:F40"/>
    <mergeCell ref="G39:H39"/>
    <mergeCell ref="I39:I40"/>
    <mergeCell ref="J39:J40"/>
    <mergeCell ref="K39:K40"/>
    <mergeCell ref="C32:F32"/>
    <mergeCell ref="B33:I33"/>
    <mergeCell ref="B35:K35"/>
    <mergeCell ref="B36:K36"/>
    <mergeCell ref="B37:K37"/>
    <mergeCell ref="B38:K38"/>
    <mergeCell ref="B26:K26"/>
    <mergeCell ref="B27:K27"/>
    <mergeCell ref="B28:K28"/>
    <mergeCell ref="B29:K29"/>
    <mergeCell ref="B30:B31"/>
    <mergeCell ref="C30:F31"/>
    <mergeCell ref="G30:H30"/>
    <mergeCell ref="I30:I31"/>
    <mergeCell ref="J30:J31"/>
    <mergeCell ref="K30:K31"/>
    <mergeCell ref="C19:F19"/>
    <mergeCell ref="C20:F20"/>
    <mergeCell ref="C21:F21"/>
    <mergeCell ref="C22:F22"/>
    <mergeCell ref="C23:F23"/>
    <mergeCell ref="B24:I24"/>
    <mergeCell ref="B17:B18"/>
    <mergeCell ref="C17:F18"/>
    <mergeCell ref="G17:H17"/>
    <mergeCell ref="I17:I18"/>
    <mergeCell ref="B2:K2"/>
    <mergeCell ref="B3:K3"/>
    <mergeCell ref="B5:K5"/>
    <mergeCell ref="B6:K6"/>
    <mergeCell ref="B7:K7"/>
    <mergeCell ref="B8:K8"/>
    <mergeCell ref="J17:J18"/>
    <mergeCell ref="K17:K18"/>
    <mergeCell ref="C11:F11"/>
    <mergeCell ref="B12:I12"/>
    <mergeCell ref="B13:K13"/>
    <mergeCell ref="B14:K14"/>
    <mergeCell ref="B15:K15"/>
    <mergeCell ref="B16:K16"/>
    <mergeCell ref="B9:B10"/>
    <mergeCell ref="C9:F10"/>
    <mergeCell ref="G9:H9"/>
    <mergeCell ref="I9:I10"/>
    <mergeCell ref="J9:J10"/>
    <mergeCell ref="K9:K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 (1 квартал)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2024-05-06T09:45:20Z</dcterms:created>
  <dcterms:modified xsi:type="dcterms:W3CDTF">2024-06-18T07:52:52Z</dcterms:modified>
</cp:coreProperties>
</file>